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sib1\Desktop\当庫HP掲載書式改正（2025年7月）\"/>
    </mc:Choice>
  </mc:AlternateContent>
  <xr:revisionPtr revIDLastSave="0" documentId="8_{00F2BBCD-8CA3-49C9-90E2-C8F5CF2BECAA}" xr6:coauthVersionLast="45" xr6:coauthVersionMax="45" xr10:uidLastSave="{00000000-0000-0000-0000-000000000000}"/>
  <bookViews>
    <workbookView xWindow="20370" yWindow="-120" windowWidth="29040" windowHeight="16440"/>
  </bookViews>
  <sheets>
    <sheet name="借入金明細" sheetId="1" r:id="rId1"/>
    <sheet name="返済見込み表" sheetId="2" r:id="rId2"/>
  </sheets>
  <definedNames>
    <definedName name="_xlnm.Print_Area" localSheetId="0">借入金明細!$A$1:$N$41</definedName>
  </definedNames>
  <calcPr calcId="191029"/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AH1" i="2"/>
  <c r="AL32" i="2"/>
  <c r="AK32" i="2"/>
  <c r="AJ32" i="2"/>
  <c r="AI32" i="2"/>
  <c r="AH32" i="2"/>
  <c r="AG32" i="2"/>
  <c r="AF32" i="2"/>
  <c r="AE32" i="2"/>
  <c r="AD32" i="2"/>
  <c r="AC32" i="2"/>
  <c r="AL31" i="2"/>
  <c r="AK31" i="2"/>
  <c r="AJ31" i="2"/>
  <c r="AI31" i="2"/>
  <c r="AH31" i="2"/>
  <c r="AG31" i="2"/>
  <c r="AF31" i="2"/>
  <c r="AE31" i="2"/>
  <c r="AD31" i="2"/>
  <c r="AC31" i="2"/>
  <c r="AL30" i="2"/>
  <c r="AK30" i="2"/>
  <c r="AM30" i="2"/>
  <c r="AJ30" i="2"/>
  <c r="AI30" i="2"/>
  <c r="AH30" i="2"/>
  <c r="AG30" i="2"/>
  <c r="AF30" i="2"/>
  <c r="AE30" i="2"/>
  <c r="AD30" i="2"/>
  <c r="AC30" i="2"/>
  <c r="AL29" i="2"/>
  <c r="AK29" i="2"/>
  <c r="AM29" i="2"/>
  <c r="AJ29" i="2"/>
  <c r="AI29" i="2"/>
  <c r="AH29" i="2"/>
  <c r="AG29" i="2"/>
  <c r="AF29" i="2"/>
  <c r="AE29" i="2"/>
  <c r="AD29" i="2"/>
  <c r="AC29" i="2"/>
  <c r="AL28" i="2"/>
  <c r="AK28" i="2"/>
  <c r="AJ28" i="2"/>
  <c r="AI28" i="2"/>
  <c r="AH28" i="2"/>
  <c r="AG28" i="2"/>
  <c r="AF28" i="2"/>
  <c r="AE28" i="2"/>
  <c r="AD28" i="2"/>
  <c r="AC28" i="2"/>
  <c r="AL27" i="2"/>
  <c r="AK27" i="2"/>
  <c r="AJ27" i="2"/>
  <c r="AI27" i="2"/>
  <c r="AH27" i="2"/>
  <c r="AG27" i="2"/>
  <c r="AG33" i="2"/>
  <c r="AF27" i="2"/>
  <c r="AE27" i="2"/>
  <c r="AD27" i="2"/>
  <c r="AC27" i="2"/>
  <c r="AG20" i="2"/>
  <c r="AG26" i="2"/>
  <c r="AG21" i="2"/>
  <c r="AG22" i="2"/>
  <c r="AG23" i="2"/>
  <c r="AG24" i="2"/>
  <c r="AG25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L25" i="2"/>
  <c r="AK25" i="2"/>
  <c r="AJ25" i="2"/>
  <c r="AI25" i="2"/>
  <c r="AH25" i="2"/>
  <c r="AF25" i="2"/>
  <c r="AE25" i="2"/>
  <c r="AD25" i="2"/>
  <c r="AC25" i="2"/>
  <c r="AL24" i="2"/>
  <c r="AK24" i="2"/>
  <c r="AJ24" i="2"/>
  <c r="AI24" i="2"/>
  <c r="AH24" i="2"/>
  <c r="AF24" i="2"/>
  <c r="AE24" i="2"/>
  <c r="AD24" i="2"/>
  <c r="AC24" i="2"/>
  <c r="AL23" i="2"/>
  <c r="AK23" i="2"/>
  <c r="AJ23" i="2"/>
  <c r="AI23" i="2"/>
  <c r="AH23" i="2"/>
  <c r="AF23" i="2"/>
  <c r="AE23" i="2"/>
  <c r="AD23" i="2"/>
  <c r="AC23" i="2"/>
  <c r="AL22" i="2"/>
  <c r="AK22" i="2"/>
  <c r="AM22" i="2"/>
  <c r="AJ22" i="2"/>
  <c r="AI22" i="2"/>
  <c r="AH22" i="2"/>
  <c r="AF22" i="2"/>
  <c r="AE22" i="2"/>
  <c r="AD22" i="2"/>
  <c r="AC22" i="2"/>
  <c r="AL21" i="2"/>
  <c r="AK21" i="2"/>
  <c r="AJ21" i="2"/>
  <c r="AI21" i="2"/>
  <c r="AH21" i="2"/>
  <c r="AF21" i="2"/>
  <c r="AE21" i="2"/>
  <c r="AD21" i="2"/>
  <c r="AC21" i="2"/>
  <c r="AL20" i="2"/>
  <c r="AK20" i="2"/>
  <c r="AJ20" i="2"/>
  <c r="AI20" i="2"/>
  <c r="AH20" i="2"/>
  <c r="AF20" i="2"/>
  <c r="AE20" i="2"/>
  <c r="AD20" i="2"/>
  <c r="AC20" i="2"/>
  <c r="AL18" i="2"/>
  <c r="AK18" i="2"/>
  <c r="AJ18" i="2"/>
  <c r="AI18" i="2"/>
  <c r="AH18" i="2"/>
  <c r="AL17" i="2"/>
  <c r="AK17" i="2"/>
  <c r="AJ17" i="2"/>
  <c r="AI17" i="2"/>
  <c r="AH17" i="2"/>
  <c r="AL16" i="2"/>
  <c r="AK16" i="2"/>
  <c r="AJ16" i="2"/>
  <c r="AI16" i="2"/>
  <c r="AH16" i="2"/>
  <c r="AL15" i="2"/>
  <c r="AK15" i="2"/>
  <c r="AJ15" i="2"/>
  <c r="AI15" i="2"/>
  <c r="AH15" i="2"/>
  <c r="AL14" i="2"/>
  <c r="AK14" i="2"/>
  <c r="AJ14" i="2"/>
  <c r="AI14" i="2"/>
  <c r="AH14" i="2"/>
  <c r="AL13" i="2"/>
  <c r="AK13" i="2"/>
  <c r="AJ13" i="2"/>
  <c r="AI13" i="2"/>
  <c r="AH13" i="2"/>
  <c r="AL12" i="2"/>
  <c r="AK12" i="2"/>
  <c r="AM12" i="2"/>
  <c r="AJ12" i="2"/>
  <c r="AI12" i="2"/>
  <c r="AH12" i="2"/>
  <c r="AL11" i="2"/>
  <c r="AK11" i="2"/>
  <c r="AJ11" i="2"/>
  <c r="AI11" i="2"/>
  <c r="AH11" i="2"/>
  <c r="AL10" i="2"/>
  <c r="AK10" i="2"/>
  <c r="AJ10" i="2"/>
  <c r="AI10" i="2"/>
  <c r="AH10" i="2"/>
  <c r="AL9" i="2"/>
  <c r="AK9" i="2"/>
  <c r="AJ9" i="2"/>
  <c r="AI9" i="2"/>
  <c r="AH9" i="2"/>
  <c r="AL8" i="2"/>
  <c r="AK8" i="2"/>
  <c r="AJ8" i="2"/>
  <c r="AI8" i="2"/>
  <c r="AH8" i="2"/>
  <c r="AL7" i="2"/>
  <c r="AK7" i="2"/>
  <c r="AJ7" i="2"/>
  <c r="AI7" i="2"/>
  <c r="AH7" i="2"/>
  <c r="AL6" i="2"/>
  <c r="AK6" i="2"/>
  <c r="AJ6" i="2"/>
  <c r="AI6" i="2"/>
  <c r="AH6" i="2"/>
  <c r="AF18" i="2"/>
  <c r="AE18" i="2"/>
  <c r="AD18" i="2"/>
  <c r="AC18" i="2"/>
  <c r="AF17" i="2"/>
  <c r="AE17" i="2"/>
  <c r="AD17" i="2"/>
  <c r="AC17" i="2"/>
  <c r="AF16" i="2"/>
  <c r="AE16" i="2"/>
  <c r="AD16" i="2"/>
  <c r="AC16" i="2"/>
  <c r="AF15" i="2"/>
  <c r="AE15" i="2"/>
  <c r="AD15" i="2"/>
  <c r="AC15" i="2"/>
  <c r="AF14" i="2"/>
  <c r="AE14" i="2"/>
  <c r="AD14" i="2"/>
  <c r="AC14" i="2"/>
  <c r="AF13" i="2"/>
  <c r="AE13" i="2"/>
  <c r="AD13" i="2"/>
  <c r="AC13" i="2"/>
  <c r="AF12" i="2"/>
  <c r="AE12" i="2"/>
  <c r="AD12" i="2"/>
  <c r="AC12" i="2"/>
  <c r="AF11" i="2"/>
  <c r="AE11" i="2"/>
  <c r="AD11" i="2"/>
  <c r="AC11" i="2"/>
  <c r="AF10" i="2"/>
  <c r="AE10" i="2"/>
  <c r="AD10" i="2"/>
  <c r="AC10" i="2"/>
  <c r="AF9" i="2"/>
  <c r="AE9" i="2"/>
  <c r="AD9" i="2"/>
  <c r="AC9" i="2"/>
  <c r="AF8" i="2"/>
  <c r="AE8" i="2"/>
  <c r="AD8" i="2"/>
  <c r="AC8" i="2"/>
  <c r="AF7" i="2"/>
  <c r="AE7" i="2"/>
  <c r="AD7" i="2"/>
  <c r="AC7" i="2"/>
  <c r="AF6" i="2"/>
  <c r="AE6" i="2"/>
  <c r="AD6" i="2"/>
  <c r="AC6" i="2"/>
  <c r="AI5" i="2"/>
  <c r="AJ5" i="2"/>
  <c r="AK5" i="2"/>
  <c r="AM5" i="2"/>
  <c r="AL5" i="2"/>
  <c r="AH5" i="2"/>
  <c r="AF5" i="2"/>
  <c r="AE5" i="2"/>
  <c r="AD5" i="2"/>
  <c r="AC5" i="2"/>
  <c r="AM6" i="2"/>
  <c r="AM7" i="2"/>
  <c r="AM8" i="2"/>
  <c r="AM9" i="2"/>
  <c r="AM10" i="2"/>
  <c r="AM11" i="2"/>
  <c r="AM13" i="2"/>
  <c r="AM14" i="2"/>
  <c r="AM15" i="2"/>
  <c r="AM16" i="2"/>
  <c r="AM17" i="2"/>
  <c r="AM18" i="2"/>
  <c r="AM20" i="2"/>
  <c r="AM21" i="2"/>
  <c r="AM23" i="2"/>
  <c r="AM24" i="2"/>
  <c r="AM25" i="2"/>
  <c r="AM27" i="2"/>
  <c r="AM28" i="2"/>
  <c r="AM31" i="2"/>
  <c r="AM32" i="2"/>
  <c r="A3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D32" i="2"/>
  <c r="C32" i="2"/>
  <c r="B32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C31" i="2"/>
  <c r="B31" i="2"/>
  <c r="D30" i="2"/>
  <c r="C30" i="2"/>
  <c r="B30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C29" i="2"/>
  <c r="B29" i="2"/>
  <c r="D28" i="2"/>
  <c r="C28" i="2"/>
  <c r="B28" i="2"/>
  <c r="D27" i="2"/>
  <c r="E27" i="2"/>
  <c r="C27" i="2"/>
  <c r="B27" i="2"/>
  <c r="D25" i="2"/>
  <c r="C25" i="2"/>
  <c r="B25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C24" i="2"/>
  <c r="C26" i="2"/>
  <c r="B24" i="2"/>
  <c r="D23" i="2"/>
  <c r="C23" i="2"/>
  <c r="B23" i="2"/>
  <c r="D22" i="2"/>
  <c r="C22" i="2"/>
  <c r="B22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C21" i="2"/>
  <c r="B21" i="2"/>
  <c r="D20" i="2"/>
  <c r="C20" i="2"/>
  <c r="B20" i="2"/>
  <c r="D6" i="2"/>
  <c r="D7" i="2"/>
  <c r="D8" i="2"/>
  <c r="D9" i="2"/>
  <c r="D10" i="2"/>
  <c r="D11" i="2"/>
  <c r="D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D14" i="2"/>
  <c r="D15" i="2"/>
  <c r="D16" i="2"/>
  <c r="D17" i="2"/>
  <c r="D18" i="2"/>
  <c r="D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5" i="2"/>
  <c r="B7" i="2"/>
  <c r="B8" i="2"/>
  <c r="B9" i="2"/>
  <c r="B10" i="2"/>
  <c r="B11" i="2"/>
  <c r="B12" i="2"/>
  <c r="B13" i="2"/>
  <c r="B14" i="2"/>
  <c r="B15" i="2"/>
  <c r="B16" i="2"/>
  <c r="B17" i="2"/>
  <c r="B18" i="2"/>
  <c r="B6" i="2"/>
  <c r="B5" i="2"/>
  <c r="D3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V27" i="2"/>
  <c r="AF33" i="2"/>
  <c r="C33" i="2"/>
  <c r="AV26" i="2"/>
  <c r="AV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V24" i="2"/>
  <c r="AV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V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V21" i="2"/>
  <c r="AV20" i="2"/>
  <c r="AF26" i="2"/>
  <c r="AV19" i="2"/>
  <c r="AV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V17" i="2"/>
  <c r="AW17" i="2"/>
  <c r="AU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V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V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V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V13" i="2"/>
  <c r="AV12" i="2"/>
  <c r="AW12" i="2"/>
  <c r="AU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V11" i="2"/>
  <c r="AV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V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V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V7" i="2"/>
  <c r="AW7" i="2"/>
  <c r="AU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V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V5" i="2"/>
  <c r="AW5" i="2"/>
  <c r="AU5" i="2"/>
  <c r="AW23" i="2"/>
  <c r="AU23" i="2"/>
  <c r="AV4" i="2"/>
  <c r="F37" i="1"/>
  <c r="F36" i="1"/>
  <c r="H33" i="1"/>
  <c r="D33" i="1"/>
  <c r="C33" i="1"/>
  <c r="I32" i="1"/>
  <c r="I31" i="1"/>
  <c r="I30" i="1"/>
  <c r="I29" i="1"/>
  <c r="I33" i="1"/>
  <c r="I28" i="1"/>
  <c r="X27" i="1"/>
  <c r="Y27" i="1"/>
  <c r="I27" i="1"/>
  <c r="X26" i="1"/>
  <c r="Y26" i="1"/>
  <c r="W26" i="1"/>
  <c r="H26" i="1"/>
  <c r="D26" i="1"/>
  <c r="C26" i="1"/>
  <c r="X25" i="1"/>
  <c r="Y25" i="1"/>
  <c r="W25" i="1"/>
  <c r="I25" i="1"/>
  <c r="X24" i="1"/>
  <c r="Y24" i="1"/>
  <c r="W24" i="1"/>
  <c r="I24" i="1"/>
  <c r="Y23" i="1"/>
  <c r="W23" i="1"/>
  <c r="X23" i="1"/>
  <c r="I23" i="1"/>
  <c r="Y22" i="1"/>
  <c r="W22" i="1"/>
  <c r="X22" i="1"/>
  <c r="I22" i="1"/>
  <c r="Y21" i="1"/>
  <c r="W21" i="1"/>
  <c r="X21" i="1"/>
  <c r="I21" i="1"/>
  <c r="Y20" i="1"/>
  <c r="W20" i="1"/>
  <c r="X20" i="1"/>
  <c r="I20" i="1"/>
  <c r="I26" i="1"/>
  <c r="X19" i="1"/>
  <c r="Y19" i="1"/>
  <c r="W19" i="1"/>
  <c r="H19" i="1"/>
  <c r="D19" i="1"/>
  <c r="D34" i="1"/>
  <c r="C36" i="1"/>
  <c r="C19" i="1"/>
  <c r="C34" i="1"/>
  <c r="X18" i="1"/>
  <c r="Y18" i="1"/>
  <c r="W18" i="1"/>
  <c r="I18" i="1"/>
  <c r="X17" i="1"/>
  <c r="Y17" i="1"/>
  <c r="W17" i="1"/>
  <c r="I17" i="1"/>
  <c r="X16" i="1"/>
  <c r="Y16" i="1"/>
  <c r="W16" i="1"/>
  <c r="I16" i="1"/>
  <c r="Y15" i="1"/>
  <c r="W15" i="1"/>
  <c r="X15" i="1"/>
  <c r="I15" i="1"/>
  <c r="X14" i="1"/>
  <c r="Y14" i="1"/>
  <c r="W14" i="1"/>
  <c r="I14" i="1"/>
  <c r="X13" i="1"/>
  <c r="Y13" i="1"/>
  <c r="W13" i="1"/>
  <c r="I13" i="1"/>
  <c r="X12" i="1"/>
  <c r="Y12" i="1"/>
  <c r="W12" i="1"/>
  <c r="I12" i="1"/>
  <c r="Y11" i="1"/>
  <c r="W11" i="1"/>
  <c r="X11" i="1"/>
  <c r="I11" i="1"/>
  <c r="X10" i="1"/>
  <c r="Y10" i="1"/>
  <c r="W10" i="1"/>
  <c r="I10" i="1"/>
  <c r="X9" i="1"/>
  <c r="Y9" i="1"/>
  <c r="W9" i="1"/>
  <c r="I9" i="1"/>
  <c r="X8" i="1"/>
  <c r="Y8" i="1"/>
  <c r="W8" i="1"/>
  <c r="I8" i="1"/>
  <c r="X7" i="1"/>
  <c r="Y7" i="1"/>
  <c r="W7" i="1"/>
  <c r="I7" i="1"/>
  <c r="X6" i="1"/>
  <c r="Y6" i="1"/>
  <c r="W6" i="1"/>
  <c r="I6" i="1"/>
  <c r="Y5" i="1"/>
  <c r="W5" i="1"/>
  <c r="X5" i="1"/>
  <c r="I5" i="1"/>
  <c r="I19" i="1"/>
  <c r="X4" i="1"/>
  <c r="Y4" i="1"/>
  <c r="W4" i="1"/>
  <c r="H34" i="1"/>
  <c r="H35" i="1"/>
  <c r="C38" i="1"/>
  <c r="AG5" i="2"/>
  <c r="AG19" i="2"/>
  <c r="AG34" i="2"/>
  <c r="H36" i="1"/>
  <c r="E5" i="2"/>
  <c r="F5" i="2"/>
  <c r="D19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D26" i="2"/>
  <c r="D34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C19" i="2"/>
  <c r="C34" i="2"/>
  <c r="AW4" i="2"/>
  <c r="AW6" i="2"/>
  <c r="AU6" i="2"/>
  <c r="AW15" i="2"/>
  <c r="AU15" i="2"/>
  <c r="AW8" i="2"/>
  <c r="AU8" i="2"/>
  <c r="AW10" i="2"/>
  <c r="AU10" i="2"/>
  <c r="AW16" i="2"/>
  <c r="AU16" i="2"/>
  <c r="F27" i="2"/>
  <c r="AW9" i="2"/>
  <c r="AU9" i="2"/>
  <c r="AW13" i="2"/>
  <c r="AU13" i="2"/>
  <c r="AW21" i="2"/>
  <c r="AU21" i="2"/>
  <c r="AW19" i="2"/>
  <c r="AU19" i="2"/>
  <c r="AW20" i="2"/>
  <c r="AU20" i="2"/>
  <c r="AW26" i="2"/>
  <c r="AU26" i="2"/>
  <c r="AF19" i="2"/>
  <c r="AF34" i="2"/>
  <c r="AW11" i="2"/>
  <c r="AU11" i="2"/>
  <c r="AW18" i="2"/>
  <c r="AU18" i="2"/>
  <c r="AW27" i="2"/>
  <c r="AW14" i="2"/>
  <c r="AU14" i="2"/>
  <c r="AW24" i="2"/>
  <c r="AU24" i="2"/>
  <c r="AW22" i="2"/>
  <c r="AU22" i="2"/>
  <c r="AW25" i="2"/>
  <c r="AU25" i="2"/>
  <c r="E20" i="2"/>
  <c r="C37" i="1"/>
  <c r="I37" i="1"/>
  <c r="J38" i="1"/>
  <c r="I38" i="1"/>
  <c r="K36" i="1"/>
  <c r="L36" i="1"/>
  <c r="L37" i="1"/>
  <c r="J36" i="1"/>
  <c r="K37" i="1"/>
  <c r="J37" i="1"/>
  <c r="I36" i="1"/>
  <c r="I34" i="1"/>
  <c r="AU4" i="2"/>
  <c r="E33" i="2"/>
  <c r="E19" i="2"/>
  <c r="E26" i="2"/>
  <c r="F20" i="2"/>
  <c r="F33" i="2"/>
  <c r="G27" i="2"/>
  <c r="F19" i="2"/>
  <c r="G5" i="2"/>
  <c r="E34" i="2"/>
  <c r="H5" i="2"/>
  <c r="G19" i="2"/>
  <c r="G33" i="2"/>
  <c r="H27" i="2"/>
  <c r="G20" i="2"/>
  <c r="F26" i="2"/>
  <c r="F34" i="2"/>
  <c r="G26" i="2"/>
  <c r="G34" i="2"/>
  <c r="H20" i="2"/>
  <c r="H33" i="2"/>
  <c r="I27" i="2"/>
  <c r="I5" i="2"/>
  <c r="H19" i="2"/>
  <c r="I33" i="2"/>
  <c r="J27" i="2"/>
  <c r="J5" i="2"/>
  <c r="I19" i="2"/>
  <c r="H26" i="2"/>
  <c r="H34" i="2"/>
  <c r="I20" i="2"/>
  <c r="I26" i="2"/>
  <c r="I34" i="2"/>
  <c r="J20" i="2"/>
  <c r="J33" i="2"/>
  <c r="K27" i="2"/>
  <c r="J19" i="2"/>
  <c r="K5" i="2"/>
  <c r="K19" i="2"/>
  <c r="L5" i="2"/>
  <c r="K33" i="2"/>
  <c r="L27" i="2"/>
  <c r="J26" i="2"/>
  <c r="J34" i="2"/>
  <c r="K20" i="2"/>
  <c r="K26" i="2"/>
  <c r="K34" i="2"/>
  <c r="L20" i="2"/>
  <c r="L19" i="2"/>
  <c r="M5" i="2"/>
  <c r="L33" i="2"/>
  <c r="M27" i="2"/>
  <c r="M33" i="2"/>
  <c r="N27" i="2"/>
  <c r="M19" i="2"/>
  <c r="N5" i="2"/>
  <c r="L26" i="2"/>
  <c r="L34" i="2"/>
  <c r="M20" i="2"/>
  <c r="N19" i="2"/>
  <c r="O5" i="2"/>
  <c r="M26" i="2"/>
  <c r="N20" i="2"/>
  <c r="M34" i="2"/>
  <c r="N33" i="2"/>
  <c r="O27" i="2"/>
  <c r="O33" i="2"/>
  <c r="P27" i="2"/>
  <c r="O19" i="2"/>
  <c r="P5" i="2"/>
  <c r="O20" i="2"/>
  <c r="N26" i="2"/>
  <c r="N34" i="2"/>
  <c r="O26" i="2"/>
  <c r="O34" i="2"/>
  <c r="P20" i="2"/>
  <c r="P33" i="2"/>
  <c r="Q27" i="2"/>
  <c r="P19" i="2"/>
  <c r="Q5" i="2"/>
  <c r="R5" i="2"/>
  <c r="Q19" i="2"/>
  <c r="P26" i="2"/>
  <c r="P34" i="2"/>
  <c r="Q20" i="2"/>
  <c r="Q33" i="2"/>
  <c r="R27" i="2"/>
  <c r="Q26" i="2"/>
  <c r="Q34" i="2"/>
  <c r="R20" i="2"/>
  <c r="R33" i="2"/>
  <c r="S27" i="2"/>
  <c r="R19" i="2"/>
  <c r="S5" i="2"/>
  <c r="S19" i="2"/>
  <c r="T5" i="2"/>
  <c r="S33" i="2"/>
  <c r="T27" i="2"/>
  <c r="R26" i="2"/>
  <c r="R34" i="2"/>
  <c r="S20" i="2"/>
  <c r="S26" i="2"/>
  <c r="S34" i="2"/>
  <c r="T20" i="2"/>
  <c r="T33" i="2"/>
  <c r="U27" i="2"/>
  <c r="T19" i="2"/>
  <c r="U5" i="2"/>
  <c r="U19" i="2"/>
  <c r="V5" i="2"/>
  <c r="U33" i="2"/>
  <c r="V27" i="2"/>
  <c r="T26" i="2"/>
  <c r="U20" i="2"/>
  <c r="T34" i="2"/>
  <c r="U26" i="2"/>
  <c r="U34" i="2"/>
  <c r="V20" i="2"/>
  <c r="V19" i="2"/>
  <c r="W5" i="2"/>
  <c r="V33" i="2"/>
  <c r="W27" i="2"/>
  <c r="W33" i="2"/>
  <c r="X27" i="2"/>
  <c r="X5" i="2"/>
  <c r="W19" i="2"/>
  <c r="V26" i="2"/>
  <c r="V34" i="2"/>
  <c r="W20" i="2"/>
  <c r="W26" i="2"/>
  <c r="W34" i="2"/>
  <c r="X20" i="2"/>
  <c r="Y5" i="2"/>
  <c r="X19" i="2"/>
  <c r="X33" i="2"/>
  <c r="Y27" i="2"/>
  <c r="Y33" i="2"/>
  <c r="Z27" i="2"/>
  <c r="Z5" i="2"/>
  <c r="Y19" i="2"/>
  <c r="X26" i="2"/>
  <c r="X34" i="2"/>
  <c r="Y20" i="2"/>
  <c r="Y26" i="2"/>
  <c r="Y34" i="2"/>
  <c r="Z20" i="2"/>
  <c r="Z19" i="2"/>
  <c r="AA5" i="2"/>
  <c r="Z33" i="2"/>
  <c r="AA27" i="2"/>
  <c r="AA33" i="2"/>
  <c r="AB27" i="2"/>
  <c r="AB33" i="2"/>
  <c r="AA19" i="2"/>
  <c r="AB5" i="2"/>
  <c r="AB19" i="2"/>
  <c r="Z26" i="2"/>
  <c r="Z34" i="2"/>
  <c r="AA20" i="2"/>
  <c r="AA26" i="2"/>
  <c r="AA34" i="2"/>
  <c r="AB20" i="2"/>
  <c r="AB26" i="2"/>
  <c r="AB34" i="2"/>
</calcChain>
</file>

<file path=xl/comments1.xml><?xml version="1.0" encoding="utf-8"?>
<comments xmlns="http://schemas.openxmlformats.org/spreadsheetml/2006/main">
  <authors>
    <author>FJ-USER</author>
  </authors>
  <commentList>
    <comment ref="B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プルダウンメニューより選択ください。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プルダウンメニューより選択ください。</t>
        </r>
      </text>
    </comment>
    <comment ref="K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プルダウンメニューより選択ください。</t>
        </r>
      </text>
    </comment>
    <comment ref="L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プルダウンメニューより選択ください。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プルダウンメニューより選択ください。</t>
        </r>
      </text>
    </comment>
    <comment ref="B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プルダウンメニューより選択ください。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プルダウンメニューより選択ください。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<sst xmlns="http://schemas.openxmlformats.org/spreadsheetml/2006/main" count="130" uniqueCount="66">
  <si>
    <t>金融機関名、返済方法、変動/固定、プロパー/協会、担保種類の欄についてはプルダウンメニューより選択してください。</t>
    <rPh sb="0" eb="2">
      <t>キンユウ</t>
    </rPh>
    <rPh sb="2" eb="4">
      <t>キカン</t>
    </rPh>
    <rPh sb="4" eb="5">
      <t>メイ</t>
    </rPh>
    <rPh sb="6" eb="8">
      <t>ヘンサイ</t>
    </rPh>
    <rPh sb="8" eb="10">
      <t>ホウホウ</t>
    </rPh>
    <rPh sb="11" eb="13">
      <t>ヘンドウ</t>
    </rPh>
    <rPh sb="14" eb="16">
      <t>コテイ</t>
    </rPh>
    <rPh sb="22" eb="24">
      <t>キョウカイ</t>
    </rPh>
    <rPh sb="25" eb="27">
      <t>タンポ</t>
    </rPh>
    <rPh sb="27" eb="29">
      <t>シュルイ</t>
    </rPh>
    <rPh sb="30" eb="31">
      <t>ラン</t>
    </rPh>
    <rPh sb="47" eb="49">
      <t>センタク</t>
    </rPh>
    <phoneticPr fontId="2"/>
  </si>
  <si>
    <t>商工中金</t>
    <rPh sb="0" eb="2">
      <t>ショウコウ</t>
    </rPh>
    <rPh sb="2" eb="3">
      <t>ナカ</t>
    </rPh>
    <rPh sb="3" eb="4">
      <t>キン</t>
    </rPh>
    <phoneticPr fontId="2"/>
  </si>
  <si>
    <t>しまね信金</t>
    <rPh sb="3" eb="5">
      <t>シンキン</t>
    </rPh>
    <phoneticPr fontId="2"/>
  </si>
  <si>
    <t>当金庫</t>
    <rPh sb="0" eb="1">
      <t>トウ</t>
    </rPh>
    <rPh sb="1" eb="3">
      <t>キンコ</t>
    </rPh>
    <phoneticPr fontId="2"/>
  </si>
  <si>
    <t>山陰合銀</t>
    <rPh sb="0" eb="2">
      <t>サンイン</t>
    </rPh>
    <rPh sb="2" eb="4">
      <t>ゴウギン</t>
    </rPh>
    <phoneticPr fontId="2"/>
  </si>
  <si>
    <t>島根銀行</t>
    <rPh sb="0" eb="2">
      <t>シマネ</t>
    </rPh>
    <rPh sb="2" eb="4">
      <t>ギンコウ</t>
    </rPh>
    <phoneticPr fontId="2"/>
  </si>
  <si>
    <t>益田信組</t>
    <rPh sb="0" eb="2">
      <t>マスダ</t>
    </rPh>
    <rPh sb="2" eb="4">
      <t>シンクミ</t>
    </rPh>
    <phoneticPr fontId="2"/>
  </si>
  <si>
    <t>政策公庫</t>
    <rPh sb="0" eb="2">
      <t>セイサク</t>
    </rPh>
    <rPh sb="2" eb="4">
      <t>コウコ</t>
    </rPh>
    <phoneticPr fontId="2"/>
  </si>
  <si>
    <t>島根中央信金</t>
    <rPh sb="0" eb="2">
      <t>シマネ</t>
    </rPh>
    <rPh sb="2" eb="4">
      <t>チュウオウ</t>
    </rPh>
    <rPh sb="4" eb="6">
      <t>シンキン</t>
    </rPh>
    <phoneticPr fontId="2"/>
  </si>
  <si>
    <t>西中国信金</t>
    <rPh sb="0" eb="1">
      <t>ニシ</t>
    </rPh>
    <rPh sb="1" eb="3">
      <t>チュウゴク</t>
    </rPh>
    <rPh sb="3" eb="5">
      <t>シンキン</t>
    </rPh>
    <phoneticPr fontId="2"/>
  </si>
  <si>
    <t>広島銀行</t>
    <rPh sb="0" eb="2">
      <t>ヒロシマ</t>
    </rPh>
    <rPh sb="2" eb="4">
      <t>ギンコウ</t>
    </rPh>
    <phoneticPr fontId="2"/>
  </si>
  <si>
    <t>三菱東京ＵＦＪ</t>
    <rPh sb="0" eb="2">
      <t>ミツビシ</t>
    </rPh>
    <rPh sb="2" eb="4">
      <t>トウキョウ</t>
    </rPh>
    <phoneticPr fontId="2"/>
  </si>
  <si>
    <t>ゆうちょ銀行</t>
    <rPh sb="4" eb="6">
      <t>ギンコウ</t>
    </rPh>
    <phoneticPr fontId="2"/>
  </si>
  <si>
    <t>山口銀行</t>
    <rPh sb="0" eb="2">
      <t>ヤマグチ</t>
    </rPh>
    <rPh sb="2" eb="4">
      <t>ギンコウ</t>
    </rPh>
    <phoneticPr fontId="2"/>
  </si>
  <si>
    <t>日本政策投資銀行</t>
    <rPh sb="0" eb="2">
      <t>ニホン</t>
    </rPh>
    <rPh sb="2" eb="4">
      <t>セイサク</t>
    </rPh>
    <rPh sb="4" eb="6">
      <t>トウシ</t>
    </rPh>
    <rPh sb="6" eb="8">
      <t>ギンコウ</t>
    </rPh>
    <phoneticPr fontId="2"/>
  </si>
  <si>
    <t>鳥取銀行</t>
    <rPh sb="0" eb="2">
      <t>トットリ</t>
    </rPh>
    <rPh sb="2" eb="4">
      <t>ギンコウ</t>
    </rPh>
    <phoneticPr fontId="2"/>
  </si>
  <si>
    <t>広島信金</t>
    <rPh sb="0" eb="2">
      <t>ヒロシマ</t>
    </rPh>
    <rPh sb="2" eb="4">
      <t>シンキン</t>
    </rPh>
    <phoneticPr fontId="2"/>
  </si>
  <si>
    <t>三井住友銀行</t>
    <rPh sb="0" eb="2">
      <t>ミツイ</t>
    </rPh>
    <rPh sb="2" eb="4">
      <t>スミトモ</t>
    </rPh>
    <rPh sb="4" eb="6">
      <t>ギンコウ</t>
    </rPh>
    <phoneticPr fontId="2"/>
  </si>
  <si>
    <t>信用保証協会（代弁後）</t>
    <rPh sb="0" eb="2">
      <t>シンヨウ</t>
    </rPh>
    <rPh sb="2" eb="4">
      <t>ホショウ</t>
    </rPh>
    <rPh sb="4" eb="6">
      <t>キョウカイ</t>
    </rPh>
    <rPh sb="7" eb="9">
      <t>ダイベン</t>
    </rPh>
    <rPh sb="9" eb="10">
      <t>ゴ</t>
    </rPh>
    <phoneticPr fontId="2"/>
  </si>
  <si>
    <t>その他</t>
    <rPh sb="2" eb="3">
      <t>タ</t>
    </rPh>
    <phoneticPr fontId="2"/>
  </si>
  <si>
    <t>ＪＡ</t>
    <phoneticPr fontId="2"/>
  </si>
  <si>
    <t>ＪＦしまね</t>
    <phoneticPr fontId="2"/>
  </si>
  <si>
    <t>借入金明細書</t>
    <rPh sb="0" eb="2">
      <t>カリイレ</t>
    </rPh>
    <rPh sb="2" eb="3">
      <t>キン</t>
    </rPh>
    <rPh sb="3" eb="6">
      <t>メイサイショ</t>
    </rPh>
    <phoneticPr fontId="2"/>
  </si>
  <si>
    <t>申込人</t>
    <rPh sb="0" eb="2">
      <t>モウシコミ</t>
    </rPh>
    <rPh sb="2" eb="3">
      <t>ニン</t>
    </rPh>
    <phoneticPr fontId="2"/>
  </si>
  <si>
    <t>氏名</t>
    <rPh sb="0" eb="2">
      <t>シメイ</t>
    </rPh>
    <phoneticPr fontId="2"/>
  </si>
  <si>
    <t>単位：千円</t>
    <rPh sb="0" eb="2">
      <t>タンイ</t>
    </rPh>
    <rPh sb="3" eb="5">
      <t>センエン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</si>
  <si>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</si>
  <si>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当初借入額</t>
    <rPh sb="0" eb="2">
      <t>トウショ</t>
    </rPh>
    <rPh sb="2" eb="4">
      <t>カリイレ</t>
    </rPh>
    <rPh sb="4" eb="5">
      <t>ガク</t>
    </rPh>
    <phoneticPr fontId="2"/>
  </si>
  <si>
    <t>現在残高</t>
    <rPh sb="0" eb="2">
      <t>ゲンザイ</t>
    </rPh>
    <rPh sb="2" eb="4">
      <t>ザンダカ</t>
    </rPh>
    <phoneticPr fontId="2"/>
  </si>
  <si>
    <t>借入年月日</t>
    <rPh sb="0" eb="2">
      <t>カリイレ</t>
    </rPh>
    <rPh sb="2" eb="5">
      <t>ネンガッピ</t>
    </rPh>
    <phoneticPr fontId="2"/>
  </si>
  <si>
    <t>返済期日</t>
    <rPh sb="0" eb="2">
      <t>ヘンサイ</t>
    </rPh>
    <rPh sb="2" eb="4">
      <t>キジツ</t>
    </rPh>
    <phoneticPr fontId="2"/>
  </si>
  <si>
    <t>返済方法</t>
    <rPh sb="0" eb="2">
      <t>ヘンサイ</t>
    </rPh>
    <rPh sb="2" eb="4">
      <t>ホウホウ</t>
    </rPh>
    <phoneticPr fontId="2"/>
  </si>
  <si>
    <t>割賦金</t>
    <rPh sb="0" eb="2">
      <t>カップ</t>
    </rPh>
    <rPh sb="2" eb="3">
      <t>キン</t>
    </rPh>
    <phoneticPr fontId="2"/>
  </si>
  <si>
    <t>利息</t>
    <rPh sb="0" eb="2">
      <t>リソク</t>
    </rPh>
    <phoneticPr fontId="2"/>
  </si>
  <si>
    <t>金利</t>
    <rPh sb="0" eb="2">
      <t>キンリ</t>
    </rPh>
    <phoneticPr fontId="2"/>
  </si>
  <si>
    <t>変動/固定</t>
    <rPh sb="0" eb="2">
      <t>ヘンドウ</t>
    </rPh>
    <rPh sb="3" eb="5">
      <t>コテイ</t>
    </rPh>
    <phoneticPr fontId="2"/>
  </si>
  <si>
    <t>プロパー/協会</t>
    <rPh sb="5" eb="7">
      <t>キョウカイ</t>
    </rPh>
    <phoneticPr fontId="2"/>
  </si>
  <si>
    <t>担保種類</t>
    <rPh sb="0" eb="2">
      <t>タンポ</t>
    </rPh>
    <rPh sb="2" eb="4">
      <t>シュルイ</t>
    </rPh>
    <phoneticPr fontId="2"/>
  </si>
  <si>
    <t>備考</t>
    <rPh sb="0" eb="2">
      <t>ビコウ</t>
    </rPh>
    <phoneticPr fontId="2"/>
  </si>
  <si>
    <t>元金均等</t>
    <rPh sb="0" eb="2">
      <t>ガンキン</t>
    </rPh>
    <rPh sb="2" eb="4">
      <t>キントウ</t>
    </rPh>
    <phoneticPr fontId="2"/>
  </si>
  <si>
    <t>変動</t>
    <rPh sb="0" eb="2">
      <t>ヘンドウ</t>
    </rPh>
    <phoneticPr fontId="2"/>
  </si>
  <si>
    <t>プロパー</t>
    <phoneticPr fontId="2"/>
  </si>
  <si>
    <t>普通抵当</t>
    <rPh sb="0" eb="2">
      <t>フツウ</t>
    </rPh>
    <rPh sb="2" eb="4">
      <t>テイトウ</t>
    </rPh>
    <phoneticPr fontId="2"/>
  </si>
  <si>
    <t>長期</t>
    <rPh sb="0" eb="2">
      <t>チョウキ</t>
    </rPh>
    <phoneticPr fontId="2"/>
  </si>
  <si>
    <t>元利均等</t>
    <rPh sb="0" eb="4">
      <t>ガンリキントウ</t>
    </rPh>
    <phoneticPr fontId="2"/>
  </si>
  <si>
    <t>固定</t>
    <rPh sb="0" eb="2">
      <t>コテイ</t>
    </rPh>
    <phoneticPr fontId="2"/>
  </si>
  <si>
    <t>保証協会</t>
    <rPh sb="0" eb="2">
      <t>ホショウ</t>
    </rPh>
    <rPh sb="2" eb="4">
      <t>キョウカイ</t>
    </rPh>
    <phoneticPr fontId="2"/>
  </si>
  <si>
    <t>根抵当</t>
    <rPh sb="0" eb="1">
      <t>ネ</t>
    </rPh>
    <rPh sb="1" eb="3">
      <t>テイトウ</t>
    </rPh>
    <phoneticPr fontId="2"/>
  </si>
  <si>
    <t>随時</t>
    <rPh sb="0" eb="2">
      <t>ズイジ</t>
    </rPh>
    <phoneticPr fontId="2"/>
  </si>
  <si>
    <t>預金担保</t>
    <rPh sb="0" eb="2">
      <t>ヨキン</t>
    </rPh>
    <rPh sb="2" eb="4">
      <t>タンポ</t>
    </rPh>
    <phoneticPr fontId="2"/>
  </si>
  <si>
    <t>一括</t>
    <rPh sb="0" eb="2">
      <t>イッカツ</t>
    </rPh>
    <phoneticPr fontId="2"/>
  </si>
  <si>
    <t>小計</t>
    <rPh sb="0" eb="2">
      <t>ショウケイ</t>
    </rPh>
    <phoneticPr fontId="2"/>
  </si>
  <si>
    <t>短期</t>
    <rPh sb="0" eb="2">
      <t>タンキ</t>
    </rPh>
    <phoneticPr fontId="2"/>
  </si>
  <si>
    <t>萩山口信金</t>
    <rPh sb="0" eb="1">
      <t>ハギ</t>
    </rPh>
    <rPh sb="1" eb="3">
      <t>ヤマグチ</t>
    </rPh>
    <rPh sb="3" eb="5">
      <t>シンキン</t>
    </rPh>
    <phoneticPr fontId="2"/>
  </si>
  <si>
    <t>当座貸越</t>
    <rPh sb="0" eb="2">
      <t>トウザ</t>
    </rPh>
    <rPh sb="2" eb="4">
      <t>カシコシ</t>
    </rPh>
    <phoneticPr fontId="2"/>
  </si>
  <si>
    <t>福祉機構</t>
    <rPh sb="0" eb="4">
      <t>フクシキコウ</t>
    </rPh>
    <phoneticPr fontId="2"/>
  </si>
  <si>
    <t>合計</t>
    <rPh sb="0" eb="2">
      <t>ゴウケイ</t>
    </rPh>
    <phoneticPr fontId="2"/>
  </si>
  <si>
    <t>＊割賦金×12⇒</t>
    <rPh sb="1" eb="3">
      <t>カップ</t>
    </rPh>
    <rPh sb="3" eb="4">
      <t>キン</t>
    </rPh>
    <phoneticPr fontId="2"/>
  </si>
  <si>
    <t>↓融資上位5先(残高)</t>
    <rPh sb="1" eb="3">
      <t>ユウシ</t>
    </rPh>
    <rPh sb="3" eb="5">
      <t>ジョウイ</t>
    </rPh>
    <rPh sb="6" eb="7">
      <t>サキ</t>
    </rPh>
    <rPh sb="8" eb="10">
      <t>ザンダカ</t>
    </rPh>
    <phoneticPr fontId="2"/>
  </si>
  <si>
    <t>総借入金額</t>
    <rPh sb="0" eb="1">
      <t>ソウ</t>
    </rPh>
    <rPh sb="1" eb="3">
      <t>カリイレ</t>
    </rPh>
    <rPh sb="3" eb="5">
      <t>キンガク</t>
    </rPh>
    <phoneticPr fontId="2"/>
  </si>
  <si>
    <t>内、当庫総借入金額</t>
    <rPh sb="0" eb="1">
      <t>ウチ</t>
    </rPh>
    <rPh sb="2" eb="4">
      <t>トウコ</t>
    </rPh>
    <phoneticPr fontId="2"/>
  </si>
  <si>
    <t>当庫融資シェア</t>
    <rPh sb="0" eb="2">
      <t>トウコ</t>
    </rPh>
    <rPh sb="2" eb="4">
      <t>ユウシ</t>
    </rPh>
    <phoneticPr fontId="2"/>
  </si>
  <si>
    <t>毎月返済額</t>
    <rPh sb="0" eb="2">
      <t>マイツキ</t>
    </rPh>
    <rPh sb="2" eb="4">
      <t>ヘンサイ</t>
    </rPh>
    <rPh sb="4" eb="5">
      <t>ガク</t>
    </rPh>
    <phoneticPr fontId="2"/>
  </si>
  <si>
    <t>保証協会付(全体)</t>
    <rPh sb="0" eb="2">
      <t>ホショウ</t>
    </rPh>
    <rPh sb="2" eb="4">
      <t>キョウカイ</t>
    </rPh>
    <phoneticPr fontId="2"/>
  </si>
  <si>
    <t>年間返済額</t>
    <rPh sb="0" eb="2">
      <t>ネンカン</t>
    </rPh>
    <rPh sb="2" eb="4">
      <t>ヘンサイ</t>
    </rPh>
    <rPh sb="4" eb="5">
      <t>ガク</t>
    </rPh>
    <phoneticPr fontId="2"/>
  </si>
  <si>
    <t>借入金明細書(返済見込み表)</t>
    <rPh sb="0" eb="2">
      <t>カリイレ</t>
    </rPh>
    <rPh sb="2" eb="3">
      <t>キン</t>
    </rPh>
    <rPh sb="3" eb="6">
      <t>メイサイショ</t>
    </rPh>
    <rPh sb="7" eb="9">
      <t>ヘンサイ</t>
    </rPh>
    <rPh sb="9" eb="11">
      <t>ミコ</t>
    </rPh>
    <rPh sb="12" eb="1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</si>
</sst>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▲ &quot;#,##0"/>
    <numFmt numFmtId="177" formatCode="[$-411]ge\.m\.d;@"/>
    <numFmt numFmtId="178" formatCode="[$-411]ggge&quot;年&quot;m&quot;月&quot;d&quot;日現在&quot;"/>
    <numFmt numFmtId="179" formatCode="#,##0_ "/>
  </numFmts>
  <fonts count="16" x14ac:knownFonts="1">
    <font>
      <sz val="11"/>
      <color theme="1"/>
      <name val="ＭＳ Ｐゴシック"/>
      <family val="3"/>
      <charset val="128"/>
      <scheme val="minor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1"/>
      <color indexed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3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54">
    <xf numFmtId="0" fontId="0" fillId="0" borderId="0" xfId="0">
      <alignment vertical="center"/>
    </xf>
    <xf numFmtId="0" fontId="1" fillId="0" borderId="0" xfId="3" applyFont="1">
      <alignment vertical="center"/>
    </xf>
    <xf numFmtId="0" fontId="3" fillId="0" borderId="0" xfId="3" applyFont="1">
      <alignment vertical="center"/>
    </xf>
    <xf numFmtId="176" fontId="3" fillId="0" borderId="0" xfId="3" applyNumberFormat="1" applyFont="1" applyProtection="1">
      <alignment vertical="center"/>
      <protection locked="0"/>
    </xf>
    <xf numFmtId="177" fontId="3" fillId="0" borderId="0" xfId="3" applyNumberFormat="1" applyFont="1" applyProtection="1">
      <alignment vertical="center"/>
      <protection locked="0"/>
    </xf>
    <xf numFmtId="0" fontId="3" fillId="0" borderId="0" xfId="3" applyFont="1" applyProtection="1">
      <alignment vertical="center"/>
      <protection locked="0"/>
    </xf>
    <xf numFmtId="176" fontId="3" fillId="0" borderId="0" xfId="3" applyNumberFormat="1" applyFont="1" applyAlignment="1" applyProtection="1">
      <alignment horizontal="right" vertical="center"/>
      <protection locked="0"/>
    </xf>
    <xf numFmtId="10" fontId="3" fillId="0" borderId="0" xfId="3" applyNumberFormat="1" applyFont="1" applyProtection="1">
      <alignment vertical="center"/>
      <protection locked="0"/>
    </xf>
    <xf numFmtId="0" fontId="5" fillId="0" borderId="0" xfId="3" applyFont="1" applyAlignment="1" applyProtection="1">
      <alignment horizontal="right" vertical="center"/>
      <protection locked="0"/>
    </xf>
    <xf numFmtId="0" fontId="3" fillId="0" borderId="0" xfId="3" applyFont="1" applyAlignment="1" applyProtection="1">
      <alignment vertical="center" textRotation="255"/>
      <protection locked="0"/>
    </xf>
    <xf numFmtId="0" fontId="4" fillId="2" borderId="2" xfId="3" applyFont="1" applyFill="1" applyBorder="1" applyAlignment="1">
      <alignment horizontal="center" vertical="center"/>
    </xf>
    <xf numFmtId="176" fontId="4" fillId="2" borderId="2" xfId="3" applyNumberFormat="1" applyFont="1" applyFill="1" applyBorder="1" applyAlignment="1">
      <alignment horizontal="center" vertical="center"/>
    </xf>
    <xf numFmtId="177" fontId="4" fillId="2" borderId="2" xfId="3" applyNumberFormat="1" applyFont="1" applyFill="1" applyBorder="1" applyAlignment="1">
      <alignment horizontal="center" vertical="center"/>
    </xf>
    <xf numFmtId="10" fontId="4" fillId="2" borderId="2" xfId="3" applyNumberFormat="1" applyFont="1" applyFill="1" applyBorder="1" applyAlignment="1">
      <alignment horizontal="center" vertical="center"/>
    </xf>
    <xf numFmtId="0" fontId="6" fillId="0" borderId="0" xfId="3" applyFont="1" applyProtection="1">
      <alignment vertical="center"/>
      <protection locked="0"/>
    </xf>
    <xf numFmtId="38" fontId="3" fillId="0" borderId="0" xfId="2" applyFont="1" applyAlignment="1" applyProtection="1">
      <alignment vertical="center"/>
      <protection locked="0"/>
    </xf>
    <xf numFmtId="0" fontId="3" fillId="0" borderId="4" xfId="3" applyFont="1" applyBorder="1" applyAlignment="1" applyProtection="1">
      <alignment horizontal="center" vertical="center" shrinkToFit="1"/>
      <protection locked="0"/>
    </xf>
    <xf numFmtId="176" fontId="3" fillId="0" borderId="4" xfId="3" applyNumberFormat="1" applyFont="1" applyBorder="1" applyProtection="1">
      <alignment vertical="center"/>
      <protection locked="0"/>
    </xf>
    <xf numFmtId="177" fontId="3" fillId="0" borderId="4" xfId="3" applyNumberFormat="1" applyFont="1" applyBorder="1" applyAlignment="1" applyProtection="1">
      <alignment horizontal="center" vertical="center"/>
      <protection locked="0"/>
    </xf>
    <xf numFmtId="0" fontId="3" fillId="0" borderId="4" xfId="3" applyFont="1" applyBorder="1" applyAlignment="1" applyProtection="1">
      <alignment horizontal="center" vertical="center"/>
      <protection locked="0"/>
    </xf>
    <xf numFmtId="176" fontId="3" fillId="0" borderId="4" xfId="3" applyNumberFormat="1" applyFont="1" applyBorder="1" applyAlignment="1" applyProtection="1">
      <alignment horizontal="right" vertical="center"/>
      <protection locked="0"/>
    </xf>
    <xf numFmtId="176" fontId="3" fillId="0" borderId="4" xfId="3" applyNumberFormat="1" applyFont="1" applyBorder="1" applyAlignment="1">
      <alignment horizontal="right" vertical="center"/>
    </xf>
    <xf numFmtId="10" fontId="3" fillId="0" borderId="4" xfId="3" applyNumberFormat="1" applyFont="1" applyBorder="1" applyAlignment="1" applyProtection="1">
      <alignment horizontal="center" vertical="center"/>
      <protection locked="0"/>
    </xf>
    <xf numFmtId="176" fontId="7" fillId="0" borderId="0" xfId="3" applyNumberFormat="1" applyFont="1" applyProtection="1">
      <alignment vertical="center"/>
      <protection locked="0"/>
    </xf>
    <xf numFmtId="0" fontId="3" fillId="0" borderId="6" xfId="3" applyFont="1" applyBorder="1" applyAlignment="1" applyProtection="1">
      <alignment horizontal="center" vertical="center" shrinkToFit="1"/>
      <protection locked="0"/>
    </xf>
    <xf numFmtId="176" fontId="3" fillId="0" borderId="6" xfId="3" applyNumberFormat="1" applyFont="1" applyBorder="1" applyProtection="1">
      <alignment vertical="center"/>
      <protection locked="0"/>
    </xf>
    <xf numFmtId="177" fontId="3" fillId="0" borderId="6" xfId="3" applyNumberFormat="1" applyFont="1" applyBorder="1" applyAlignment="1" applyProtection="1">
      <alignment horizontal="center" vertical="center"/>
      <protection locked="0"/>
    </xf>
    <xf numFmtId="0" fontId="3" fillId="0" borderId="6" xfId="3" applyFont="1" applyBorder="1" applyAlignment="1" applyProtection="1">
      <alignment horizontal="center" vertical="center"/>
      <protection locked="0"/>
    </xf>
    <xf numFmtId="176" fontId="3" fillId="0" borderId="6" xfId="3" applyNumberFormat="1" applyFont="1" applyBorder="1" applyAlignment="1" applyProtection="1">
      <alignment horizontal="right" vertical="center"/>
      <protection locked="0"/>
    </xf>
    <xf numFmtId="176" fontId="3" fillId="0" borderId="6" xfId="3" applyNumberFormat="1" applyFont="1" applyBorder="1" applyAlignment="1">
      <alignment horizontal="right" vertical="center"/>
    </xf>
    <xf numFmtId="10" fontId="3" fillId="0" borderId="6" xfId="3" applyNumberFormat="1" applyFont="1" applyBorder="1" applyAlignment="1" applyProtection="1">
      <alignment horizontal="center" vertical="center"/>
      <protection locked="0"/>
    </xf>
    <xf numFmtId="0" fontId="5" fillId="0" borderId="6" xfId="3" applyFont="1" applyBorder="1" applyAlignment="1" applyProtection="1">
      <alignment horizontal="center" vertical="center" wrapText="1" shrinkToFit="1"/>
      <protection locked="0"/>
    </xf>
    <xf numFmtId="57" fontId="3" fillId="0" borderId="6" xfId="3" applyNumberFormat="1" applyFont="1" applyBorder="1" applyAlignment="1" applyProtection="1">
      <alignment horizontal="center" vertical="center"/>
      <protection locked="0"/>
    </xf>
    <xf numFmtId="0" fontId="3" fillId="0" borderId="8" xfId="3" applyFont="1" applyBorder="1" applyAlignment="1" applyProtection="1">
      <alignment horizontal="center" vertical="center" shrinkToFit="1"/>
      <protection locked="0"/>
    </xf>
    <xf numFmtId="176" fontId="3" fillId="0" borderId="8" xfId="3" applyNumberFormat="1" applyFont="1" applyBorder="1" applyProtection="1">
      <alignment vertical="center"/>
      <protection locked="0"/>
    </xf>
    <xf numFmtId="177" fontId="3" fillId="0" borderId="8" xfId="3" applyNumberFormat="1" applyFont="1" applyBorder="1" applyAlignment="1" applyProtection="1">
      <alignment horizontal="center" vertical="center"/>
      <protection locked="0"/>
    </xf>
    <xf numFmtId="0" fontId="3" fillId="0" borderId="8" xfId="3" applyFont="1" applyBorder="1" applyAlignment="1" applyProtection="1">
      <alignment horizontal="center" vertical="center"/>
      <protection locked="0"/>
    </xf>
    <xf numFmtId="176" fontId="3" fillId="0" borderId="8" xfId="3" applyNumberFormat="1" applyFont="1" applyBorder="1" applyAlignment="1" applyProtection="1">
      <alignment horizontal="right" vertical="center"/>
      <protection locked="0"/>
    </xf>
    <xf numFmtId="176" fontId="3" fillId="0" borderId="8" xfId="3" applyNumberFormat="1" applyFont="1" applyBorder="1" applyAlignment="1">
      <alignment horizontal="right" vertical="center"/>
    </xf>
    <xf numFmtId="10" fontId="3" fillId="0" borderId="8" xfId="3" applyNumberFormat="1" applyFont="1" applyBorder="1" applyAlignment="1" applyProtection="1">
      <alignment horizontal="center" vertical="center"/>
      <protection locked="0"/>
    </xf>
    <xf numFmtId="0" fontId="3" fillId="0" borderId="0" xfId="3" applyFont="1" applyAlignment="1">
      <alignment horizontal="center" vertical="center" textRotation="255"/>
    </xf>
    <xf numFmtId="0" fontId="3" fillId="6" borderId="2" xfId="3" applyFont="1" applyFill="1" applyBorder="1" applyAlignment="1">
      <alignment horizontal="center" vertical="center" shrinkToFit="1"/>
    </xf>
    <xf numFmtId="176" fontId="3" fillId="6" borderId="2" xfId="3" applyNumberFormat="1" applyFont="1" applyFill="1" applyBorder="1">
      <alignment vertical="center"/>
    </xf>
    <xf numFmtId="177" fontId="3" fillId="6" borderId="2" xfId="3" applyNumberFormat="1" applyFont="1" applyFill="1" applyBorder="1" applyAlignment="1">
      <alignment horizontal="center" vertical="center"/>
    </xf>
    <xf numFmtId="0" fontId="3" fillId="6" borderId="2" xfId="3" applyFont="1" applyFill="1" applyBorder="1" applyAlignment="1">
      <alignment horizontal="center" vertical="center"/>
    </xf>
    <xf numFmtId="10" fontId="3" fillId="6" borderId="2" xfId="3" applyNumberFormat="1" applyFont="1" applyFill="1" applyBorder="1" applyAlignment="1">
      <alignment horizontal="center" vertical="center"/>
    </xf>
    <xf numFmtId="0" fontId="12" fillId="0" borderId="5" xfId="3" applyBorder="1">
      <alignment vertical="center"/>
    </xf>
    <xf numFmtId="0" fontId="8" fillId="0" borderId="0" xfId="3" applyFont="1" applyProtection="1">
      <alignment vertical="center"/>
      <protection locked="0"/>
    </xf>
    <xf numFmtId="0" fontId="3" fillId="0" borderId="0" xfId="3" applyFont="1" applyAlignment="1" applyProtection="1">
      <alignment horizontal="center" vertical="center" textRotation="255" shrinkToFit="1"/>
      <protection locked="0"/>
    </xf>
    <xf numFmtId="0" fontId="8" fillId="6" borderId="2" xfId="3" applyFont="1" applyFill="1" applyBorder="1" applyAlignment="1">
      <alignment horizontal="center" vertical="center"/>
    </xf>
    <xf numFmtId="176" fontId="8" fillId="6" borderId="2" xfId="3" applyNumberFormat="1" applyFont="1" applyFill="1" applyBorder="1">
      <alignment vertical="center"/>
    </xf>
    <xf numFmtId="177" fontId="8" fillId="6" borderId="2" xfId="3" applyNumberFormat="1" applyFont="1" applyFill="1" applyBorder="1" applyAlignment="1">
      <alignment horizontal="center" vertical="center"/>
    </xf>
    <xf numFmtId="176" fontId="8" fillId="6" borderId="2" xfId="3" applyNumberFormat="1" applyFont="1" applyFill="1" applyBorder="1" applyAlignment="1">
      <alignment horizontal="right" vertical="center"/>
    </xf>
    <xf numFmtId="10" fontId="8" fillId="6" borderId="2" xfId="3" applyNumberFormat="1" applyFont="1" applyFill="1" applyBorder="1" applyAlignment="1">
      <alignment horizontal="center" vertical="center"/>
    </xf>
    <xf numFmtId="0" fontId="3" fillId="0" borderId="0" xfId="3" applyFont="1" applyAlignment="1" applyProtection="1">
      <alignment vertical="center" textRotation="255" shrinkToFit="1"/>
      <protection locked="0"/>
    </xf>
    <xf numFmtId="177" fontId="3" fillId="0" borderId="0" xfId="3" applyNumberFormat="1" applyFont="1" applyAlignment="1" applyProtection="1">
      <alignment horizontal="center" vertical="center"/>
      <protection locked="0"/>
    </xf>
    <xf numFmtId="177" fontId="3" fillId="0" borderId="9" xfId="3" applyNumberFormat="1" applyFont="1" applyBorder="1" applyAlignment="1" applyProtection="1">
      <alignment horizontal="center" vertical="center"/>
      <protection locked="0"/>
    </xf>
    <xf numFmtId="0" fontId="3" fillId="0" borderId="0" xfId="3" applyFont="1" applyAlignment="1">
      <alignment vertical="center" shrinkToFit="1"/>
    </xf>
    <xf numFmtId="176" fontId="3" fillId="0" borderId="0" xfId="3" applyNumberFormat="1" applyFont="1" applyAlignment="1">
      <alignment horizontal="right" vertical="center"/>
    </xf>
    <xf numFmtId="176" fontId="13" fillId="0" borderId="0" xfId="3" applyNumberFormat="1" applyFont="1" applyAlignment="1" applyProtection="1">
      <alignment horizontal="left" vertical="center"/>
      <protection locked="0"/>
    </xf>
    <xf numFmtId="10" fontId="13" fillId="0" borderId="0" xfId="3" applyNumberFormat="1" applyFont="1" applyProtection="1">
      <alignment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8" fillId="2" borderId="10" xfId="3" applyFont="1" applyFill="1" applyBorder="1" applyAlignment="1">
      <alignment horizontal="center" vertical="center"/>
    </xf>
    <xf numFmtId="176" fontId="8" fillId="0" borderId="11" xfId="3" applyNumberFormat="1" applyFont="1" applyBorder="1">
      <alignment vertical="center"/>
    </xf>
    <xf numFmtId="0" fontId="8" fillId="2" borderId="11" xfId="3" applyFont="1" applyFill="1" applyBorder="1" applyAlignment="1">
      <alignment horizontal="centerContinuous" vertical="center" shrinkToFit="1"/>
    </xf>
    <xf numFmtId="0" fontId="8" fillId="2" borderId="11" xfId="3" applyFont="1" applyFill="1" applyBorder="1" applyAlignment="1">
      <alignment horizontal="center" vertical="center" shrinkToFit="1"/>
    </xf>
    <xf numFmtId="10" fontId="8" fillId="0" borderId="11" xfId="3" applyNumberFormat="1" applyFont="1" applyBorder="1" applyAlignment="1">
      <alignment horizontal="center" vertical="center"/>
    </xf>
    <xf numFmtId="10" fontId="3" fillId="7" borderId="11" xfId="3" applyNumberFormat="1" applyFont="1" applyFill="1" applyBorder="1" applyAlignment="1">
      <alignment horizontal="left" vertical="center"/>
    </xf>
    <xf numFmtId="179" fontId="3" fillId="0" borderId="11" xfId="3" applyNumberFormat="1" applyFont="1" applyBorder="1" applyAlignment="1" applyProtection="1">
      <alignment horizontal="right" vertical="top"/>
      <protection locked="0"/>
    </xf>
    <xf numFmtId="0" fontId="11" fillId="0" borderId="12" xfId="3" applyFont="1" applyBorder="1" applyAlignment="1" applyProtection="1">
      <alignment horizontal="right" vertical="center"/>
      <protection locked="0"/>
    </xf>
    <xf numFmtId="38" fontId="11" fillId="0" borderId="13" xfId="2" applyFont="1" applyBorder="1" applyAlignment="1" applyProtection="1">
      <alignment horizontal="left" vertical="center"/>
      <protection locked="0"/>
    </xf>
    <xf numFmtId="0" fontId="8" fillId="0" borderId="0" xfId="3" applyFont="1" applyAlignment="1" applyProtection="1">
      <alignment vertical="center" textRotation="255"/>
      <protection locked="0"/>
    </xf>
    <xf numFmtId="0" fontId="8" fillId="2" borderId="14" xfId="3" applyFont="1" applyFill="1" applyBorder="1" applyAlignment="1">
      <alignment horizontal="center" vertical="center"/>
    </xf>
    <xf numFmtId="176" fontId="8" fillId="0" borderId="2" xfId="3" applyNumberFormat="1" applyFont="1" applyBorder="1" applyAlignment="1">
      <alignment horizontal="right" vertical="center"/>
    </xf>
    <xf numFmtId="177" fontId="8" fillId="2" borderId="2" xfId="3" applyNumberFormat="1" applyFont="1" applyFill="1" applyBorder="1" applyAlignment="1">
      <alignment horizontal="centerContinuous" vertical="center"/>
    </xf>
    <xf numFmtId="0" fontId="8" fillId="2" borderId="2" xfId="3" applyFont="1" applyFill="1" applyBorder="1" applyAlignment="1">
      <alignment horizontal="centerContinuous" vertical="center"/>
    </xf>
    <xf numFmtId="176" fontId="8" fillId="0" borderId="2" xfId="3" applyNumberFormat="1" applyFont="1" applyBorder="1">
      <alignment vertical="center"/>
    </xf>
    <xf numFmtId="0" fontId="8" fillId="0" borderId="2" xfId="3" applyFont="1" applyBorder="1" applyAlignment="1">
      <alignment horizontal="center" vertical="center" shrinkToFit="1"/>
    </xf>
    <xf numFmtId="10" fontId="8" fillId="0" borderId="2" xfId="3" applyNumberFormat="1" applyFont="1" applyBorder="1" applyAlignment="1">
      <alignment horizontal="center" vertical="center"/>
    </xf>
    <xf numFmtId="10" fontId="3" fillId="7" borderId="2" xfId="3" applyNumberFormat="1" applyFont="1" applyFill="1" applyBorder="1" applyAlignment="1">
      <alignment horizontal="left" vertical="center"/>
    </xf>
    <xf numFmtId="179" fontId="3" fillId="0" borderId="2" xfId="3" applyNumberFormat="1" applyFont="1" applyBorder="1" applyAlignment="1" applyProtection="1">
      <alignment horizontal="right" vertical="top"/>
      <protection locked="0"/>
    </xf>
    <xf numFmtId="0" fontId="11" fillId="0" borderId="15" xfId="3" applyFont="1" applyBorder="1" applyAlignment="1" applyProtection="1">
      <alignment horizontal="right" vertical="center"/>
      <protection locked="0"/>
    </xf>
    <xf numFmtId="38" fontId="11" fillId="0" borderId="16" xfId="2" applyFont="1" applyBorder="1" applyAlignment="1" applyProtection="1">
      <alignment horizontal="left" vertical="center"/>
      <protection locked="0"/>
    </xf>
    <xf numFmtId="0" fontId="8" fillId="2" borderId="17" xfId="3" applyFont="1" applyFill="1" applyBorder="1" applyAlignment="1">
      <alignment horizontal="center" vertical="center"/>
    </xf>
    <xf numFmtId="176" fontId="8" fillId="0" borderId="18" xfId="3" applyNumberFormat="1" applyFont="1" applyBorder="1">
      <alignment vertical="center"/>
    </xf>
    <xf numFmtId="177" fontId="8" fillId="0" borderId="19" xfId="3" applyNumberFormat="1" applyFont="1" applyBorder="1" applyAlignment="1">
      <alignment horizontal="right" vertical="center"/>
    </xf>
    <xf numFmtId="0" fontId="8" fillId="0" borderId="20" xfId="3" applyFont="1" applyBorder="1">
      <alignment vertical="center"/>
    </xf>
    <xf numFmtId="0" fontId="8" fillId="0" borderId="18" xfId="3" applyFont="1" applyBorder="1" applyAlignment="1">
      <alignment horizontal="center" vertical="center"/>
    </xf>
    <xf numFmtId="176" fontId="8" fillId="0" borderId="18" xfId="3" applyNumberFormat="1" applyFont="1" applyBorder="1" applyAlignment="1">
      <alignment horizontal="center" vertical="center"/>
    </xf>
    <xf numFmtId="10" fontId="3" fillId="7" borderId="18" xfId="3" applyNumberFormat="1" applyFont="1" applyFill="1" applyBorder="1" applyAlignment="1">
      <alignment horizontal="left" vertical="center"/>
    </xf>
    <xf numFmtId="179" fontId="3" fillId="0" borderId="18" xfId="3" applyNumberFormat="1" applyFont="1" applyBorder="1" applyAlignment="1" applyProtection="1">
      <alignment horizontal="right" vertical="top"/>
      <protection locked="0"/>
    </xf>
    <xf numFmtId="38" fontId="14" fillId="0" borderId="19" xfId="2" applyFont="1" applyBorder="1" applyAlignment="1" applyProtection="1">
      <alignment vertical="center"/>
      <protection locked="0"/>
    </xf>
    <xf numFmtId="38" fontId="14" fillId="0" borderId="9" xfId="2" applyFont="1" applyBorder="1" applyAlignment="1" applyProtection="1">
      <alignment vertical="center"/>
      <protection locked="0"/>
    </xf>
    <xf numFmtId="0" fontId="14" fillId="0" borderId="21" xfId="3" applyFont="1" applyBorder="1" applyAlignment="1" applyProtection="1">
      <alignment horizontal="right" vertical="center"/>
      <protection locked="0"/>
    </xf>
    <xf numFmtId="38" fontId="14" fillId="0" borderId="22" xfId="2" applyFont="1" applyBorder="1" applyAlignment="1" applyProtection="1">
      <alignment horizontal="left" vertical="center"/>
      <protection locked="0"/>
    </xf>
    <xf numFmtId="0" fontId="8" fillId="0" borderId="0" xfId="3" applyFont="1" applyAlignment="1" applyProtection="1">
      <alignment horizontal="center" vertical="center"/>
      <protection locked="0"/>
    </xf>
    <xf numFmtId="176" fontId="3" fillId="0" borderId="0" xfId="3" applyNumberFormat="1" applyFont="1">
      <alignment vertical="center"/>
    </xf>
    <xf numFmtId="177" fontId="3" fillId="0" borderId="0" xfId="3" applyNumberFormat="1" applyFont="1">
      <alignment vertical="center"/>
    </xf>
    <xf numFmtId="10" fontId="3" fillId="0" borderId="0" xfId="3" applyNumberFormat="1" applyFont="1">
      <alignment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Alignment="1">
      <alignment vertical="center" textRotation="255"/>
    </xf>
    <xf numFmtId="0" fontId="6" fillId="0" borderId="0" xfId="3" applyFont="1">
      <alignment vertical="center"/>
    </xf>
    <xf numFmtId="38" fontId="3" fillId="0" borderId="0" xfId="2" applyFont="1" applyAlignment="1" applyProtection="1">
      <alignment vertical="center"/>
    </xf>
    <xf numFmtId="176" fontId="7" fillId="0" borderId="0" xfId="3" applyNumberFormat="1" applyFont="1">
      <alignment vertical="center"/>
    </xf>
    <xf numFmtId="0" fontId="3" fillId="0" borderId="0" xfId="3" applyFont="1" applyAlignment="1">
      <alignment horizontal="center" vertical="center" textRotation="255" shrinkToFit="1"/>
    </xf>
    <xf numFmtId="0" fontId="3" fillId="0" borderId="0" xfId="3" applyFont="1" applyAlignment="1">
      <alignment vertical="center" textRotation="255" shrinkToFit="1"/>
    </xf>
    <xf numFmtId="177" fontId="3" fillId="0" borderId="0" xfId="3" applyNumberFormat="1" applyFont="1" applyAlignment="1">
      <alignment horizontal="center" vertical="center"/>
    </xf>
    <xf numFmtId="177" fontId="3" fillId="0" borderId="23" xfId="3" applyNumberFormat="1" applyFont="1" applyBorder="1" applyAlignment="1">
      <alignment horizontal="center" vertical="center"/>
    </xf>
    <xf numFmtId="176" fontId="13" fillId="0" borderId="0" xfId="3" applyNumberFormat="1" applyFont="1" applyAlignment="1">
      <alignment horizontal="left" vertical="center"/>
    </xf>
    <xf numFmtId="10" fontId="13" fillId="0" borderId="0" xfId="3" applyNumberFormat="1" applyFont="1">
      <alignment vertical="center"/>
    </xf>
    <xf numFmtId="0" fontId="3" fillId="0" borderId="0" xfId="3" applyFont="1" applyAlignment="1">
      <alignment horizontal="center" vertical="center"/>
    </xf>
    <xf numFmtId="0" fontId="3" fillId="0" borderId="4" xfId="3" applyFont="1" applyBorder="1" applyAlignment="1">
      <alignment horizontal="center" vertical="center" shrinkToFit="1"/>
    </xf>
    <xf numFmtId="176" fontId="15" fillId="8" borderId="4" xfId="3" applyNumberFormat="1" applyFont="1" applyFill="1" applyBorder="1">
      <alignment vertical="center"/>
    </xf>
    <xf numFmtId="177" fontId="3" fillId="0" borderId="4" xfId="3" applyNumberFormat="1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 shrinkToFit="1"/>
    </xf>
    <xf numFmtId="176" fontId="15" fillId="8" borderId="6" xfId="3" applyNumberFormat="1" applyFont="1" applyFill="1" applyBorder="1">
      <alignment vertical="center"/>
    </xf>
    <xf numFmtId="177" fontId="3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 shrinkToFit="1"/>
    </xf>
    <xf numFmtId="176" fontId="15" fillId="8" borderId="8" xfId="3" applyNumberFormat="1" applyFont="1" applyFill="1" applyBorder="1">
      <alignment vertical="center"/>
    </xf>
    <xf numFmtId="177" fontId="3" fillId="0" borderId="8" xfId="3" applyNumberFormat="1" applyFont="1" applyBorder="1" applyAlignment="1">
      <alignment horizontal="center" vertical="center"/>
    </xf>
    <xf numFmtId="10" fontId="3" fillId="0" borderId="4" xfId="1" applyNumberFormat="1" applyFont="1" applyBorder="1" applyAlignment="1">
      <alignment horizontal="center" vertical="center"/>
    </xf>
    <xf numFmtId="10" fontId="3" fillId="0" borderId="6" xfId="1" applyNumberFormat="1" applyFont="1" applyBorder="1" applyAlignment="1" applyProtection="1">
      <alignment horizontal="center" vertical="center"/>
    </xf>
    <xf numFmtId="10" fontId="3" fillId="0" borderId="8" xfId="1" applyNumberFormat="1" applyFont="1" applyBorder="1" applyAlignment="1" applyProtection="1">
      <alignment horizontal="center" vertical="center"/>
    </xf>
    <xf numFmtId="10" fontId="3" fillId="6" borderId="2" xfId="1" applyNumberFormat="1" applyFont="1" applyFill="1" applyBorder="1" applyAlignment="1">
      <alignment horizontal="center" vertical="center"/>
    </xf>
    <xf numFmtId="10" fontId="3" fillId="0" borderId="4" xfId="1" applyNumberFormat="1" applyFont="1" applyBorder="1" applyAlignment="1" applyProtection="1">
      <alignment horizontal="center" vertical="center"/>
    </xf>
    <xf numFmtId="10" fontId="8" fillId="6" borderId="2" xfId="1" applyNumberFormat="1" applyFont="1" applyFill="1" applyBorder="1" applyAlignment="1">
      <alignment horizontal="center" vertical="center"/>
    </xf>
    <xf numFmtId="38" fontId="3" fillId="6" borderId="2" xfId="2" applyFont="1" applyFill="1" applyBorder="1">
      <alignment vertical="center"/>
    </xf>
    <xf numFmtId="38" fontId="3" fillId="0" borderId="4" xfId="2" applyFont="1" applyBorder="1" applyAlignment="1">
      <alignment vertical="center"/>
    </xf>
    <xf numFmtId="38" fontId="3" fillId="0" borderId="6" xfId="2" applyFont="1" applyBorder="1" applyAlignment="1" applyProtection="1">
      <alignment vertical="center"/>
    </xf>
    <xf numFmtId="38" fontId="3" fillId="0" borderId="8" xfId="2" applyFont="1" applyBorder="1" applyAlignment="1" applyProtection="1">
      <alignment vertical="center"/>
    </xf>
    <xf numFmtId="38" fontId="3" fillId="6" borderId="2" xfId="2" applyFont="1" applyFill="1" applyBorder="1" applyAlignment="1">
      <alignment vertical="center"/>
    </xf>
    <xf numFmtId="38" fontId="3" fillId="0" borderId="4" xfId="2" applyFont="1" applyBorder="1" applyAlignment="1" applyProtection="1">
      <alignment vertical="center"/>
    </xf>
    <xf numFmtId="38" fontId="8" fillId="6" borderId="2" xfId="2" applyFont="1" applyFill="1" applyBorder="1" applyAlignment="1">
      <alignment vertical="center"/>
    </xf>
    <xf numFmtId="38" fontId="3" fillId="0" borderId="4" xfId="2" applyFont="1" applyBorder="1" applyAlignment="1">
      <alignment horizontal="center" vertical="center" shrinkToFit="1"/>
    </xf>
    <xf numFmtId="38" fontId="3" fillId="0" borderId="6" xfId="2" applyFont="1" applyBorder="1" applyAlignment="1">
      <alignment horizontal="center" vertical="center" shrinkToFit="1"/>
    </xf>
    <xf numFmtId="38" fontId="3" fillId="0" borderId="8" xfId="2" applyFont="1" applyBorder="1" applyAlignment="1">
      <alignment horizontal="center" vertical="center" shrinkToFit="1"/>
    </xf>
    <xf numFmtId="38" fontId="8" fillId="6" borderId="2" xfId="2" applyFont="1" applyFill="1" applyBorder="1">
      <alignment vertical="center"/>
    </xf>
    <xf numFmtId="178" fontId="3" fillId="0" borderId="0" xfId="3" applyNumberFormat="1" applyFont="1" applyAlignment="1" applyProtection="1">
      <alignment horizontal="center" vertical="center"/>
      <protection locked="0"/>
    </xf>
    <xf numFmtId="0" fontId="3" fillId="3" borderId="3" xfId="3" applyFont="1" applyFill="1" applyBorder="1" applyAlignment="1">
      <alignment horizontal="center" vertical="center" textRotation="255"/>
    </xf>
    <xf numFmtId="0" fontId="12" fillId="0" borderId="5" xfId="3" applyBorder="1">
      <alignment vertical="center"/>
    </xf>
    <xf numFmtId="0" fontId="12" fillId="0" borderId="7" xfId="3" applyBorder="1">
      <alignment vertical="center"/>
    </xf>
    <xf numFmtId="0" fontId="3" fillId="4" borderId="3" xfId="3" applyFont="1" applyFill="1" applyBorder="1" applyAlignment="1">
      <alignment horizontal="center" vertical="center" textRotation="255"/>
    </xf>
    <xf numFmtId="0" fontId="3" fillId="4" borderId="5" xfId="3" applyFont="1" applyFill="1" applyBorder="1" applyAlignment="1">
      <alignment horizontal="center" vertical="center" textRotation="255"/>
    </xf>
    <xf numFmtId="0" fontId="3" fillId="5" borderId="3" xfId="3" applyFont="1" applyFill="1" applyBorder="1" applyAlignment="1">
      <alignment horizontal="center" vertical="center" textRotation="255" shrinkToFit="1"/>
    </xf>
    <xf numFmtId="0" fontId="3" fillId="5" borderId="5" xfId="3" applyFont="1" applyFill="1" applyBorder="1" applyAlignment="1">
      <alignment horizontal="center" vertical="center" textRotation="255" shrinkToFit="1"/>
    </xf>
    <xf numFmtId="0" fontId="3" fillId="5" borderId="7" xfId="3" applyFont="1" applyFill="1" applyBorder="1" applyAlignment="1">
      <alignment horizontal="center" vertical="center" textRotation="255" shrinkToFit="1"/>
    </xf>
    <xf numFmtId="10" fontId="3" fillId="0" borderId="0" xfId="3" applyNumberFormat="1" applyFont="1" applyAlignment="1" applyProtection="1">
      <alignment horizontal="center" vertical="center"/>
      <protection locked="0"/>
    </xf>
    <xf numFmtId="10" fontId="3" fillId="0" borderId="1" xfId="3" applyNumberFormat="1" applyFont="1" applyBorder="1" applyAlignment="1" applyProtection="1">
      <alignment horizontal="center" vertical="center"/>
      <protection locked="0"/>
    </xf>
    <xf numFmtId="10" fontId="3" fillId="0" borderId="0" xfId="3" applyNumberFormat="1" applyFont="1" applyAlignment="1">
      <alignment horizontal="center" vertical="center"/>
    </xf>
    <xf numFmtId="10" fontId="3" fillId="0" borderId="1" xfId="3" applyNumberFormat="1" applyFont="1" applyBorder="1" applyAlignment="1">
      <alignment horizontal="center" vertical="center"/>
    </xf>
    <xf numFmtId="178" fontId="3" fillId="0" borderId="0" xfId="3" applyNumberFormat="1" applyFont="1" applyAlignment="1">
      <alignment horizontal="left" vertical="center"/>
    </xf>
    <xf numFmtId="0" fontId="3" fillId="3" borderId="5" xfId="3" applyFont="1" applyFill="1" applyBorder="1" applyAlignment="1">
      <alignment horizontal="center" vertical="center" textRotation="255"/>
    </xf>
    <xf numFmtId="0" fontId="3" fillId="3" borderId="7" xfId="3" applyFont="1" applyFill="1" applyBorder="1" applyAlignment="1">
      <alignment horizontal="center" vertical="center" textRotation="255"/>
    </xf>
    <xf numFmtId="0" fontId="3" fillId="4" borderId="7" xfId="3" applyFont="1" applyFill="1" applyBorder="1" applyAlignment="1">
      <alignment horizontal="center" vertical="center" textRotation="255"/>
    </xf>
  </cellXfs>
  <cellStyles count="4">
    <cellStyle name="パーセント" xfId="1" builtinId="5"/>
    <cellStyle name="桁区切り" xfId="2" builtinId="6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97"/>
  <sheetViews>
    <sheetView tabSelected="1" zoomScale="85" zoomScaleNormal="85" workbookViewId="0">
      <selection activeCell="J1" sqref="J1:M2"/>
    </sheetView>
  </sheetViews>
  <sheetFormatPr defaultRowHeight="13.5" x14ac:dyDescent="0.15"/>
  <cols>
    <col min="1" max="1" width="3.625" style="5" customWidth="1"/>
    <col min="2" max="2" width="13" style="5" customWidth="1"/>
    <col min="3" max="4" width="10.625" style="3" customWidth="1"/>
    <col min="5" max="6" width="10.625" style="4" customWidth="1"/>
    <col min="7" max="7" width="10.625" style="5" customWidth="1"/>
    <col min="8" max="9" width="10.625" style="3" customWidth="1"/>
    <col min="10" max="10" width="10.625" style="7" customWidth="1"/>
    <col min="11" max="11" width="10.625" style="5" customWidth="1"/>
    <col min="12" max="12" width="11.75" style="5" customWidth="1"/>
    <col min="13" max="13" width="13.625" style="5" customWidth="1"/>
    <col min="14" max="14" width="27.125" style="5" customWidth="1"/>
    <col min="15" max="15" width="7.75" style="5" customWidth="1"/>
    <col min="16" max="16" width="9" style="5"/>
    <col min="17" max="17" width="9" style="5" customWidth="1"/>
    <col min="18" max="22" width="9" style="5" hidden="1" customWidth="1"/>
    <col min="23" max="23" width="0" style="5" hidden="1" customWidth="1"/>
    <col min="24" max="24" width="21.5" style="5" hidden="1" customWidth="1"/>
    <col min="25" max="25" width="0" style="5" hidden="1" customWidth="1"/>
    <col min="26" max="16384" width="9" style="5"/>
  </cols>
  <sheetData>
    <row r="1" spans="1:25" ht="19.5" customHeight="1" x14ac:dyDescent="0.15">
      <c r="A1" s="1" t="s">
        <v>22</v>
      </c>
      <c r="B1" s="2"/>
      <c r="I1" s="6" t="s">
        <v>23</v>
      </c>
      <c r="J1" s="146"/>
      <c r="K1" s="146"/>
      <c r="L1" s="146"/>
      <c r="M1" s="146"/>
    </row>
    <row r="2" spans="1:25" ht="19.5" customHeight="1" x14ac:dyDescent="0.15">
      <c r="I2" s="6" t="s">
        <v>24</v>
      </c>
      <c r="J2" s="147"/>
      <c r="K2" s="147"/>
      <c r="L2" s="147"/>
      <c r="M2" s="147"/>
    </row>
    <row r="3" spans="1:25" ht="19.5" customHeight="1" x14ac:dyDescent="0.15">
      <c r="A3" s="137">
        <v>45930</v>
      </c>
      <c r="B3" s="137"/>
      <c r="C3" s="137"/>
      <c r="N3" s="8" t="s">
        <v>25</v>
      </c>
    </row>
    <row r="4" spans="1:25" ht="19.5" customHeight="1" x14ac:dyDescent="0.15">
      <c r="A4" s="9"/>
      <c r="B4" s="10" t="s">
        <v>26</v>
      </c>
      <c r="C4" s="11" t="s">
        <v>27</v>
      </c>
      <c r="D4" s="11" t="s">
        <v>28</v>
      </c>
      <c r="E4" s="12" t="s">
        <v>29</v>
      </c>
      <c r="F4" s="12" t="s">
        <v>30</v>
      </c>
      <c r="G4" s="10" t="s">
        <v>31</v>
      </c>
      <c r="H4" s="11" t="s">
        <v>32</v>
      </c>
      <c r="I4" s="11" t="s">
        <v>33</v>
      </c>
      <c r="J4" s="13" t="s">
        <v>34</v>
      </c>
      <c r="K4" s="10" t="s">
        <v>35</v>
      </c>
      <c r="L4" s="10" t="s">
        <v>36</v>
      </c>
      <c r="M4" s="10" t="s">
        <v>37</v>
      </c>
      <c r="N4" s="10" t="s">
        <v>38</v>
      </c>
      <c r="O4" s="14"/>
      <c r="R4" s="5" t="s">
        <v>39</v>
      </c>
      <c r="S4" s="5" t="s">
        <v>3</v>
      </c>
      <c r="T4" s="5" t="s">
        <v>40</v>
      </c>
      <c r="U4" s="5" t="s">
        <v>41</v>
      </c>
      <c r="V4" s="5" t="s">
        <v>42</v>
      </c>
      <c r="W4" s="5" t="str">
        <f t="shared" ref="W4:W26" si="0">IF(Y4=0,"",RANK(Y4,Y:Y))</f>
        <v/>
      </c>
      <c r="X4" s="5" t="str">
        <f>IF(S4="","",S4)</f>
        <v>当金庫</v>
      </c>
      <c r="Y4" s="15">
        <f>SUMIF(B:B,X4,D:D)</f>
        <v>0</v>
      </c>
    </row>
    <row r="5" spans="1:25" ht="19.5" customHeight="1" x14ac:dyDescent="0.15">
      <c r="A5" s="138" t="s">
        <v>43</v>
      </c>
      <c r="B5" s="16"/>
      <c r="C5" s="17"/>
      <c r="D5" s="17"/>
      <c r="E5" s="18"/>
      <c r="F5" s="18"/>
      <c r="G5" s="19"/>
      <c r="H5" s="20"/>
      <c r="I5" s="21">
        <f t="shared" ref="I5:I18" si="1">+D5*J5</f>
        <v>0</v>
      </c>
      <c r="J5" s="22"/>
      <c r="K5" s="16"/>
      <c r="L5" s="16"/>
      <c r="M5" s="16"/>
      <c r="N5" s="16"/>
      <c r="O5" s="23" t="str">
        <f>IF(AND(B5="日本海信用金庫",M5="保証協会"),D5,"")</f>
        <v/>
      </c>
      <c r="R5" s="5" t="s">
        <v>44</v>
      </c>
      <c r="S5" s="5" t="s">
        <v>4</v>
      </c>
      <c r="T5" s="5" t="s">
        <v>45</v>
      </c>
      <c r="U5" s="5" t="s">
        <v>46</v>
      </c>
      <c r="V5" s="5" t="s">
        <v>47</v>
      </c>
      <c r="W5" s="5" t="str">
        <f t="shared" si="0"/>
        <v/>
      </c>
      <c r="X5" s="5" t="str">
        <f t="shared" ref="X5:X27" si="2">IF(S5="","",S5)</f>
        <v>山陰合銀</v>
      </c>
      <c r="Y5" s="15">
        <f t="shared" ref="Y5:Y27" si="3">SUMIF(B:B,X5,D:D)</f>
        <v>0</v>
      </c>
    </row>
    <row r="6" spans="1:25" ht="19.5" customHeight="1" x14ac:dyDescent="0.15">
      <c r="A6" s="139"/>
      <c r="B6" s="24"/>
      <c r="C6" s="25"/>
      <c r="D6" s="25"/>
      <c r="E6" s="26"/>
      <c r="F6" s="26"/>
      <c r="G6" s="27"/>
      <c r="H6" s="28"/>
      <c r="I6" s="29">
        <f t="shared" si="1"/>
        <v>0</v>
      </c>
      <c r="J6" s="30"/>
      <c r="K6" s="24"/>
      <c r="L6" s="24"/>
      <c r="M6" s="24"/>
      <c r="N6" s="24"/>
      <c r="O6" s="23" t="str">
        <f t="shared" ref="O6:O38" si="4">IF(AND(B6="日本海信用金庫",M6="保証協会"),D6,"")</f>
        <v/>
      </c>
      <c r="R6" s="5" t="s">
        <v>48</v>
      </c>
      <c r="S6" s="5" t="s">
        <v>5</v>
      </c>
      <c r="U6" s="5" t="s">
        <v>19</v>
      </c>
      <c r="V6" s="5" t="s">
        <v>49</v>
      </c>
      <c r="W6" s="5" t="str">
        <f t="shared" si="0"/>
        <v/>
      </c>
      <c r="X6" s="5" t="str">
        <f t="shared" si="2"/>
        <v>島根銀行</v>
      </c>
      <c r="Y6" s="15">
        <f t="shared" si="3"/>
        <v>0</v>
      </c>
    </row>
    <row r="7" spans="1:25" ht="19.5" customHeight="1" x14ac:dyDescent="0.15">
      <c r="A7" s="139"/>
      <c r="B7" s="24"/>
      <c r="C7" s="25"/>
      <c r="D7" s="25"/>
      <c r="E7" s="26"/>
      <c r="F7" s="26"/>
      <c r="G7" s="27"/>
      <c r="H7" s="28"/>
      <c r="I7" s="29">
        <f t="shared" si="1"/>
        <v>0</v>
      </c>
      <c r="J7" s="30"/>
      <c r="K7" s="24"/>
      <c r="L7" s="24"/>
      <c r="M7" s="24"/>
      <c r="N7" s="31"/>
      <c r="O7" s="23" t="str">
        <f t="shared" si="4"/>
        <v/>
      </c>
      <c r="R7" s="5" t="s">
        <v>50</v>
      </c>
      <c r="S7" s="5" t="s">
        <v>6</v>
      </c>
      <c r="V7" s="5" t="s">
        <v>19</v>
      </c>
      <c r="W7" s="5" t="str">
        <f t="shared" si="0"/>
        <v/>
      </c>
      <c r="X7" s="5" t="str">
        <f t="shared" si="2"/>
        <v>益田信組</v>
      </c>
      <c r="Y7" s="15">
        <f t="shared" si="3"/>
        <v>0</v>
      </c>
    </row>
    <row r="8" spans="1:25" ht="19.5" customHeight="1" x14ac:dyDescent="0.15">
      <c r="A8" s="139"/>
      <c r="B8" s="24"/>
      <c r="C8" s="25"/>
      <c r="D8" s="25"/>
      <c r="E8" s="26"/>
      <c r="F8" s="26"/>
      <c r="G8" s="27"/>
      <c r="H8" s="28"/>
      <c r="I8" s="29">
        <f t="shared" si="1"/>
        <v>0</v>
      </c>
      <c r="J8" s="30"/>
      <c r="K8" s="24"/>
      <c r="L8" s="24"/>
      <c r="M8" s="24"/>
      <c r="N8" s="24"/>
      <c r="O8" s="23" t="str">
        <f t="shared" si="4"/>
        <v/>
      </c>
      <c r="S8" s="5" t="s">
        <v>7</v>
      </c>
      <c r="W8" s="5" t="str">
        <f t="shared" si="0"/>
        <v/>
      </c>
      <c r="X8" s="5" t="str">
        <f t="shared" si="2"/>
        <v>政策公庫</v>
      </c>
      <c r="Y8" s="15">
        <f t="shared" si="3"/>
        <v>0</v>
      </c>
    </row>
    <row r="9" spans="1:25" ht="19.5" customHeight="1" x14ac:dyDescent="0.15">
      <c r="A9" s="139"/>
      <c r="B9" s="24"/>
      <c r="C9" s="25"/>
      <c r="D9" s="25"/>
      <c r="E9" s="26"/>
      <c r="F9" s="26"/>
      <c r="G9" s="27"/>
      <c r="H9" s="28"/>
      <c r="I9" s="29">
        <f t="shared" si="1"/>
        <v>0</v>
      </c>
      <c r="J9" s="30"/>
      <c r="K9" s="24"/>
      <c r="L9" s="24"/>
      <c r="M9" s="24"/>
      <c r="N9" s="24"/>
      <c r="O9" s="23" t="str">
        <f t="shared" si="4"/>
        <v/>
      </c>
      <c r="S9" s="5" t="s">
        <v>8</v>
      </c>
      <c r="W9" s="5" t="str">
        <f t="shared" si="0"/>
        <v/>
      </c>
      <c r="X9" s="5" t="str">
        <f t="shared" si="2"/>
        <v>島根中央信金</v>
      </c>
      <c r="Y9" s="15">
        <f t="shared" si="3"/>
        <v>0</v>
      </c>
    </row>
    <row r="10" spans="1:25" ht="19.5" customHeight="1" x14ac:dyDescent="0.15">
      <c r="A10" s="139"/>
      <c r="B10" s="24"/>
      <c r="C10" s="25"/>
      <c r="D10" s="25"/>
      <c r="E10" s="26"/>
      <c r="F10" s="32"/>
      <c r="G10" s="27"/>
      <c r="H10" s="28"/>
      <c r="I10" s="29">
        <f t="shared" si="1"/>
        <v>0</v>
      </c>
      <c r="J10" s="30"/>
      <c r="K10" s="24"/>
      <c r="L10" s="24"/>
      <c r="M10" s="24"/>
      <c r="N10" s="24"/>
      <c r="O10" s="23" t="str">
        <f t="shared" si="4"/>
        <v/>
      </c>
      <c r="S10" s="5" t="s">
        <v>9</v>
      </c>
      <c r="W10" s="5" t="str">
        <f t="shared" si="0"/>
        <v/>
      </c>
      <c r="X10" s="5" t="str">
        <f t="shared" si="2"/>
        <v>西中国信金</v>
      </c>
      <c r="Y10" s="15">
        <f t="shared" si="3"/>
        <v>0</v>
      </c>
    </row>
    <row r="11" spans="1:25" ht="19.5" customHeight="1" x14ac:dyDescent="0.15">
      <c r="A11" s="139"/>
      <c r="B11" s="24"/>
      <c r="C11" s="25"/>
      <c r="D11" s="25"/>
      <c r="E11" s="26"/>
      <c r="F11" s="32"/>
      <c r="G11" s="27"/>
      <c r="H11" s="28"/>
      <c r="I11" s="29">
        <f t="shared" si="1"/>
        <v>0</v>
      </c>
      <c r="J11" s="30"/>
      <c r="K11" s="24"/>
      <c r="L11" s="24"/>
      <c r="M11" s="24"/>
      <c r="N11" s="24"/>
      <c r="O11" s="23" t="str">
        <f t="shared" si="4"/>
        <v/>
      </c>
      <c r="S11" s="5" t="s">
        <v>10</v>
      </c>
      <c r="W11" s="5" t="str">
        <f t="shared" si="0"/>
        <v/>
      </c>
      <c r="X11" s="5" t="str">
        <f t="shared" si="2"/>
        <v>広島銀行</v>
      </c>
      <c r="Y11" s="15">
        <f t="shared" si="3"/>
        <v>0</v>
      </c>
    </row>
    <row r="12" spans="1:25" ht="19.5" customHeight="1" x14ac:dyDescent="0.15">
      <c r="A12" s="139"/>
      <c r="B12" s="24"/>
      <c r="C12" s="25"/>
      <c r="D12" s="25"/>
      <c r="E12" s="26"/>
      <c r="F12" s="32"/>
      <c r="G12" s="27"/>
      <c r="H12" s="28"/>
      <c r="I12" s="29">
        <f t="shared" si="1"/>
        <v>0</v>
      </c>
      <c r="J12" s="30"/>
      <c r="K12" s="24"/>
      <c r="L12" s="24"/>
      <c r="M12" s="24"/>
      <c r="N12" s="24"/>
      <c r="O12" s="23" t="str">
        <f t="shared" si="4"/>
        <v/>
      </c>
      <c r="S12" s="5" t="s">
        <v>2</v>
      </c>
      <c r="W12" s="5" t="str">
        <f t="shared" si="0"/>
        <v/>
      </c>
      <c r="X12" s="5" t="str">
        <f t="shared" si="2"/>
        <v>しまね信金</v>
      </c>
      <c r="Y12" s="15">
        <f t="shared" si="3"/>
        <v>0</v>
      </c>
    </row>
    <row r="13" spans="1:25" ht="19.5" customHeight="1" x14ac:dyDescent="0.15">
      <c r="A13" s="139"/>
      <c r="B13" s="24"/>
      <c r="C13" s="25"/>
      <c r="D13" s="25"/>
      <c r="E13" s="26"/>
      <c r="F13" s="26"/>
      <c r="G13" s="27"/>
      <c r="H13" s="28"/>
      <c r="I13" s="29">
        <f t="shared" si="1"/>
        <v>0</v>
      </c>
      <c r="J13" s="30"/>
      <c r="K13" s="24"/>
      <c r="L13" s="24"/>
      <c r="M13" s="24"/>
      <c r="N13" s="24"/>
      <c r="O13" s="23" t="str">
        <f t="shared" si="4"/>
        <v/>
      </c>
      <c r="S13" s="5" t="s">
        <v>11</v>
      </c>
      <c r="W13" s="5" t="str">
        <f t="shared" si="0"/>
        <v/>
      </c>
      <c r="X13" s="5" t="str">
        <f t="shared" si="2"/>
        <v>三菱東京ＵＦＪ</v>
      </c>
      <c r="Y13" s="15">
        <f t="shared" si="3"/>
        <v>0</v>
      </c>
    </row>
    <row r="14" spans="1:25" ht="19.5" customHeight="1" x14ac:dyDescent="0.15">
      <c r="A14" s="139"/>
      <c r="B14" s="24"/>
      <c r="C14" s="25"/>
      <c r="D14" s="25"/>
      <c r="E14" s="26"/>
      <c r="F14" s="26"/>
      <c r="G14" s="27"/>
      <c r="H14" s="28"/>
      <c r="I14" s="29">
        <f t="shared" si="1"/>
        <v>0</v>
      </c>
      <c r="J14" s="30"/>
      <c r="K14" s="24"/>
      <c r="L14" s="24"/>
      <c r="M14" s="24"/>
      <c r="N14" s="24"/>
      <c r="O14" s="23" t="str">
        <f t="shared" si="4"/>
        <v/>
      </c>
      <c r="S14" s="5" t="s">
        <v>12</v>
      </c>
      <c r="W14" s="5" t="str">
        <f t="shared" si="0"/>
        <v/>
      </c>
      <c r="X14" s="5" t="str">
        <f t="shared" si="2"/>
        <v>ゆうちょ銀行</v>
      </c>
      <c r="Y14" s="15">
        <f t="shared" si="3"/>
        <v>0</v>
      </c>
    </row>
    <row r="15" spans="1:25" ht="19.5" customHeight="1" x14ac:dyDescent="0.15">
      <c r="A15" s="139"/>
      <c r="B15" s="24"/>
      <c r="C15" s="25"/>
      <c r="D15" s="25"/>
      <c r="E15" s="26"/>
      <c r="F15" s="26"/>
      <c r="G15" s="27"/>
      <c r="H15" s="28"/>
      <c r="I15" s="29">
        <f t="shared" si="1"/>
        <v>0</v>
      </c>
      <c r="J15" s="30"/>
      <c r="K15" s="24"/>
      <c r="L15" s="24"/>
      <c r="M15" s="24"/>
      <c r="N15" s="24"/>
      <c r="O15" s="23" t="str">
        <f t="shared" si="4"/>
        <v/>
      </c>
      <c r="S15" s="5" t="s">
        <v>13</v>
      </c>
      <c r="W15" s="5" t="str">
        <f t="shared" si="0"/>
        <v/>
      </c>
      <c r="X15" s="5" t="str">
        <f t="shared" si="2"/>
        <v>山口銀行</v>
      </c>
      <c r="Y15" s="15">
        <f t="shared" si="3"/>
        <v>0</v>
      </c>
    </row>
    <row r="16" spans="1:25" ht="19.5" customHeight="1" x14ac:dyDescent="0.15">
      <c r="A16" s="139"/>
      <c r="B16" s="24"/>
      <c r="C16" s="25"/>
      <c r="D16" s="25"/>
      <c r="E16" s="26"/>
      <c r="F16" s="26"/>
      <c r="G16" s="27"/>
      <c r="H16" s="28"/>
      <c r="I16" s="29">
        <f t="shared" si="1"/>
        <v>0</v>
      </c>
      <c r="J16" s="30"/>
      <c r="K16" s="24"/>
      <c r="L16" s="24"/>
      <c r="M16" s="24"/>
      <c r="N16" s="24"/>
      <c r="O16" s="23" t="str">
        <f t="shared" si="4"/>
        <v/>
      </c>
      <c r="S16" s="5" t="s">
        <v>8</v>
      </c>
      <c r="W16" s="5" t="str">
        <f t="shared" si="0"/>
        <v/>
      </c>
      <c r="X16" s="5" t="str">
        <f t="shared" si="2"/>
        <v>島根中央信金</v>
      </c>
      <c r="Y16" s="15">
        <f t="shared" si="3"/>
        <v>0</v>
      </c>
    </row>
    <row r="17" spans="1:25" ht="19.5" customHeight="1" x14ac:dyDescent="0.15">
      <c r="A17" s="139"/>
      <c r="B17" s="24"/>
      <c r="C17" s="25"/>
      <c r="D17" s="25"/>
      <c r="E17" s="26"/>
      <c r="F17" s="26"/>
      <c r="G17" s="27"/>
      <c r="H17" s="28"/>
      <c r="I17" s="29">
        <f t="shared" si="1"/>
        <v>0</v>
      </c>
      <c r="J17" s="30"/>
      <c r="K17" s="24"/>
      <c r="L17" s="24"/>
      <c r="M17" s="24"/>
      <c r="N17" s="24"/>
      <c r="O17" s="23" t="str">
        <f t="shared" si="4"/>
        <v/>
      </c>
      <c r="S17" s="5" t="s">
        <v>2</v>
      </c>
      <c r="W17" s="5" t="str">
        <f t="shared" si="0"/>
        <v/>
      </c>
      <c r="X17" s="5" t="str">
        <f t="shared" si="2"/>
        <v>しまね信金</v>
      </c>
      <c r="Y17" s="15">
        <f t="shared" si="3"/>
        <v>0</v>
      </c>
    </row>
    <row r="18" spans="1:25" ht="19.5" customHeight="1" x14ac:dyDescent="0.15">
      <c r="A18" s="140"/>
      <c r="B18" s="33"/>
      <c r="C18" s="34"/>
      <c r="D18" s="34"/>
      <c r="E18" s="35"/>
      <c r="F18" s="35"/>
      <c r="G18" s="36"/>
      <c r="H18" s="37"/>
      <c r="I18" s="38">
        <f t="shared" si="1"/>
        <v>0</v>
      </c>
      <c r="J18" s="39"/>
      <c r="K18" s="33"/>
      <c r="L18" s="33"/>
      <c r="M18" s="33"/>
      <c r="N18" s="33"/>
      <c r="O18" s="23" t="str">
        <f t="shared" si="4"/>
        <v/>
      </c>
      <c r="S18" s="5" t="s">
        <v>14</v>
      </c>
      <c r="W18" s="5" t="str">
        <f t="shared" si="0"/>
        <v/>
      </c>
      <c r="X18" s="5" t="str">
        <f t="shared" si="2"/>
        <v>日本政策投資銀行</v>
      </c>
      <c r="Y18" s="15">
        <f t="shared" si="3"/>
        <v>0</v>
      </c>
    </row>
    <row r="19" spans="1:25" ht="19.5" customHeight="1" x14ac:dyDescent="0.15">
      <c r="A19" s="40"/>
      <c r="B19" s="41" t="s">
        <v>51</v>
      </c>
      <c r="C19" s="42">
        <f>SUM(C5:C18)</f>
        <v>0</v>
      </c>
      <c r="D19" s="42">
        <f>SUM(D5:D18)</f>
        <v>0</v>
      </c>
      <c r="E19" s="43"/>
      <c r="F19" s="43"/>
      <c r="G19" s="44"/>
      <c r="H19" s="42">
        <f>SUM(H5:H18)</f>
        <v>0</v>
      </c>
      <c r="I19" s="42">
        <f>SUM(I5:I18)</f>
        <v>0</v>
      </c>
      <c r="J19" s="45"/>
      <c r="K19" s="44"/>
      <c r="L19" s="44"/>
      <c r="M19" s="44"/>
      <c r="N19" s="41"/>
      <c r="O19" s="23" t="str">
        <f t="shared" si="4"/>
        <v/>
      </c>
      <c r="S19" s="5" t="s">
        <v>20</v>
      </c>
      <c r="W19" s="5" t="str">
        <f t="shared" si="0"/>
        <v/>
      </c>
      <c r="X19" s="5" t="str">
        <f t="shared" si="2"/>
        <v>ＪＡ</v>
      </c>
      <c r="Y19" s="15">
        <f t="shared" si="3"/>
        <v>0</v>
      </c>
    </row>
    <row r="20" spans="1:25" ht="19.5" customHeight="1" x14ac:dyDescent="0.15">
      <c r="A20" s="141" t="s">
        <v>52</v>
      </c>
      <c r="B20" s="16"/>
      <c r="C20" s="17"/>
      <c r="D20" s="17"/>
      <c r="E20" s="18"/>
      <c r="F20" s="18"/>
      <c r="G20" s="19"/>
      <c r="H20" s="20"/>
      <c r="I20" s="21">
        <f t="shared" ref="I20:I25" si="5">+D20*J20</f>
        <v>0</v>
      </c>
      <c r="J20" s="22"/>
      <c r="K20" s="16"/>
      <c r="L20" s="16"/>
      <c r="M20" s="16"/>
      <c r="N20" s="16"/>
      <c r="O20" s="23" t="str">
        <f t="shared" si="4"/>
        <v/>
      </c>
      <c r="S20" s="5" t="s">
        <v>1</v>
      </c>
      <c r="W20" s="5" t="str">
        <f t="shared" si="0"/>
        <v/>
      </c>
      <c r="X20" s="5" t="str">
        <f t="shared" si="2"/>
        <v>商工中金</v>
      </c>
      <c r="Y20" s="15">
        <f t="shared" si="3"/>
        <v>0</v>
      </c>
    </row>
    <row r="21" spans="1:25" ht="19.5" customHeight="1" x14ac:dyDescent="0.15">
      <c r="A21" s="142"/>
      <c r="B21" s="24"/>
      <c r="C21" s="25"/>
      <c r="D21" s="25"/>
      <c r="E21" s="26"/>
      <c r="F21" s="26"/>
      <c r="G21" s="27"/>
      <c r="H21" s="28"/>
      <c r="I21" s="29">
        <f t="shared" si="5"/>
        <v>0</v>
      </c>
      <c r="J21" s="30"/>
      <c r="K21" s="24"/>
      <c r="L21" s="24"/>
      <c r="M21" s="24"/>
      <c r="N21" s="24"/>
      <c r="O21" s="23" t="str">
        <f t="shared" si="4"/>
        <v/>
      </c>
      <c r="S21" s="5" t="s">
        <v>21</v>
      </c>
      <c r="W21" s="5" t="str">
        <f t="shared" si="0"/>
        <v/>
      </c>
      <c r="X21" s="5" t="str">
        <f t="shared" si="2"/>
        <v>ＪＦしまね</v>
      </c>
      <c r="Y21" s="15">
        <f t="shared" si="3"/>
        <v>0</v>
      </c>
    </row>
    <row r="22" spans="1:25" ht="19.5" customHeight="1" x14ac:dyDescent="0.15">
      <c r="A22" s="142"/>
      <c r="B22" s="24"/>
      <c r="C22" s="25"/>
      <c r="D22" s="25"/>
      <c r="E22" s="26"/>
      <c r="F22" s="26"/>
      <c r="G22" s="27"/>
      <c r="H22" s="28"/>
      <c r="I22" s="29">
        <f t="shared" si="5"/>
        <v>0</v>
      </c>
      <c r="J22" s="30"/>
      <c r="K22" s="24"/>
      <c r="L22" s="24"/>
      <c r="M22" s="24"/>
      <c r="N22" s="24"/>
      <c r="O22" s="23" t="str">
        <f t="shared" si="4"/>
        <v/>
      </c>
      <c r="S22" s="5" t="s">
        <v>15</v>
      </c>
      <c r="W22" s="5" t="str">
        <f t="shared" si="0"/>
        <v/>
      </c>
      <c r="X22" s="5" t="str">
        <f t="shared" si="2"/>
        <v>鳥取銀行</v>
      </c>
      <c r="Y22" s="15">
        <f t="shared" si="3"/>
        <v>0</v>
      </c>
    </row>
    <row r="23" spans="1:25" ht="19.5" customHeight="1" x14ac:dyDescent="0.15">
      <c r="A23" s="139"/>
      <c r="B23" s="24"/>
      <c r="C23" s="25"/>
      <c r="D23" s="25"/>
      <c r="E23" s="26"/>
      <c r="F23" s="26"/>
      <c r="G23" s="27"/>
      <c r="H23" s="28"/>
      <c r="I23" s="29">
        <f t="shared" si="5"/>
        <v>0</v>
      </c>
      <c r="J23" s="30"/>
      <c r="K23" s="24"/>
      <c r="L23" s="24"/>
      <c r="M23" s="24"/>
      <c r="N23" s="24"/>
      <c r="O23" s="23" t="str">
        <f t="shared" si="4"/>
        <v/>
      </c>
      <c r="S23" s="5" t="s">
        <v>16</v>
      </c>
      <c r="W23" s="5" t="str">
        <f t="shared" si="0"/>
        <v/>
      </c>
      <c r="X23" s="5" t="str">
        <f t="shared" si="2"/>
        <v>広島信金</v>
      </c>
      <c r="Y23" s="15">
        <f t="shared" si="3"/>
        <v>0</v>
      </c>
    </row>
    <row r="24" spans="1:25" ht="19.5" customHeight="1" x14ac:dyDescent="0.15">
      <c r="A24" s="139"/>
      <c r="B24" s="24"/>
      <c r="C24" s="25"/>
      <c r="D24" s="25"/>
      <c r="E24" s="26"/>
      <c r="F24" s="26"/>
      <c r="G24" s="27"/>
      <c r="H24" s="28"/>
      <c r="I24" s="29">
        <f t="shared" si="5"/>
        <v>0</v>
      </c>
      <c r="J24" s="30"/>
      <c r="K24" s="24"/>
      <c r="L24" s="24"/>
      <c r="M24" s="24"/>
      <c r="N24" s="24"/>
      <c r="O24" s="23" t="str">
        <f t="shared" si="4"/>
        <v/>
      </c>
      <c r="S24" s="5" t="s">
        <v>17</v>
      </c>
      <c r="W24" s="5" t="str">
        <f t="shared" si="0"/>
        <v/>
      </c>
      <c r="X24" s="5" t="str">
        <f t="shared" si="2"/>
        <v>三井住友銀行</v>
      </c>
      <c r="Y24" s="15">
        <f t="shared" si="3"/>
        <v>0</v>
      </c>
    </row>
    <row r="25" spans="1:25" ht="19.5" customHeight="1" x14ac:dyDescent="0.15">
      <c r="A25" s="140"/>
      <c r="B25" s="33"/>
      <c r="C25" s="34"/>
      <c r="D25" s="34"/>
      <c r="E25" s="35"/>
      <c r="F25" s="35"/>
      <c r="G25" s="36"/>
      <c r="H25" s="37"/>
      <c r="I25" s="38">
        <f t="shared" si="5"/>
        <v>0</v>
      </c>
      <c r="J25" s="39"/>
      <c r="K25" s="33"/>
      <c r="L25" s="33"/>
      <c r="M25" s="33"/>
      <c r="N25" s="33"/>
      <c r="O25" s="23" t="str">
        <f t="shared" si="4"/>
        <v/>
      </c>
      <c r="S25" s="5" t="s">
        <v>18</v>
      </c>
      <c r="W25" s="5" t="str">
        <f t="shared" si="0"/>
        <v/>
      </c>
      <c r="X25" s="5" t="str">
        <f t="shared" si="2"/>
        <v>信用保証協会（代弁後）</v>
      </c>
      <c r="Y25" s="15">
        <f t="shared" si="3"/>
        <v>0</v>
      </c>
    </row>
    <row r="26" spans="1:25" ht="19.5" customHeight="1" x14ac:dyDescent="0.15">
      <c r="A26" s="46"/>
      <c r="B26" s="44" t="s">
        <v>51</v>
      </c>
      <c r="C26" s="42">
        <f>SUM(C20:C25)</f>
        <v>0</v>
      </c>
      <c r="D26" s="42">
        <f>SUM(D20:D25)</f>
        <v>0</v>
      </c>
      <c r="E26" s="43"/>
      <c r="F26" s="43"/>
      <c r="G26" s="44"/>
      <c r="H26" s="42">
        <f>SUM(H20:H25)</f>
        <v>0</v>
      </c>
      <c r="I26" s="42">
        <f>SUM(I20:I25)</f>
        <v>0</v>
      </c>
      <c r="J26" s="45"/>
      <c r="K26" s="44"/>
      <c r="L26" s="44"/>
      <c r="M26" s="44"/>
      <c r="N26" s="41"/>
      <c r="O26" s="23" t="str">
        <f t="shared" si="4"/>
        <v/>
      </c>
      <c r="S26" s="5" t="s">
        <v>53</v>
      </c>
      <c r="W26" s="5" t="str">
        <f t="shared" si="0"/>
        <v/>
      </c>
      <c r="X26" s="5" t="str">
        <f t="shared" si="2"/>
        <v>萩山口信金</v>
      </c>
      <c r="Y26" s="15">
        <f t="shared" si="3"/>
        <v>0</v>
      </c>
    </row>
    <row r="27" spans="1:25" ht="19.5" customHeight="1" x14ac:dyDescent="0.15">
      <c r="A27" s="143" t="s">
        <v>54</v>
      </c>
      <c r="B27" s="16"/>
      <c r="C27" s="17"/>
      <c r="D27" s="17"/>
      <c r="E27" s="18"/>
      <c r="F27" s="18"/>
      <c r="G27" s="19"/>
      <c r="H27" s="20"/>
      <c r="I27" s="21">
        <f t="shared" ref="I27:I32" si="6">+D27*J27</f>
        <v>0</v>
      </c>
      <c r="J27" s="22"/>
      <c r="K27" s="16"/>
      <c r="L27" s="16"/>
      <c r="M27" s="16"/>
      <c r="N27" s="16"/>
      <c r="O27" s="23" t="str">
        <f t="shared" si="4"/>
        <v/>
      </c>
      <c r="S27" s="5" t="s">
        <v>55</v>
      </c>
      <c r="X27" s="5" t="str">
        <f t="shared" si="2"/>
        <v>福祉機構</v>
      </c>
      <c r="Y27" s="15">
        <f t="shared" si="3"/>
        <v>0</v>
      </c>
    </row>
    <row r="28" spans="1:25" ht="19.5" customHeight="1" x14ac:dyDescent="0.15">
      <c r="A28" s="144"/>
      <c r="B28" s="24"/>
      <c r="C28" s="25"/>
      <c r="D28" s="25"/>
      <c r="E28" s="26"/>
      <c r="F28" s="26"/>
      <c r="G28" s="27"/>
      <c r="H28" s="28"/>
      <c r="I28" s="29">
        <f t="shared" si="6"/>
        <v>0</v>
      </c>
      <c r="J28" s="30"/>
      <c r="K28" s="24"/>
      <c r="L28" s="24"/>
      <c r="M28" s="24"/>
      <c r="N28" s="24"/>
      <c r="O28" s="23" t="str">
        <f t="shared" si="4"/>
        <v/>
      </c>
      <c r="S28" s="5" t="s">
        <v>19</v>
      </c>
    </row>
    <row r="29" spans="1:25" ht="19.5" customHeight="1" x14ac:dyDescent="0.15">
      <c r="A29" s="144"/>
      <c r="B29" s="24"/>
      <c r="C29" s="25"/>
      <c r="D29" s="25"/>
      <c r="E29" s="26"/>
      <c r="F29" s="26"/>
      <c r="G29" s="27"/>
      <c r="H29" s="28"/>
      <c r="I29" s="29">
        <f t="shared" si="6"/>
        <v>0</v>
      </c>
      <c r="J29" s="30"/>
      <c r="K29" s="24"/>
      <c r="L29" s="24"/>
      <c r="M29" s="24"/>
      <c r="N29" s="24"/>
      <c r="O29" s="23" t="str">
        <f t="shared" si="4"/>
        <v/>
      </c>
    </row>
    <row r="30" spans="1:25" ht="19.5" customHeight="1" x14ac:dyDescent="0.15">
      <c r="A30" s="144"/>
      <c r="B30" s="24"/>
      <c r="C30" s="25"/>
      <c r="D30" s="25"/>
      <c r="E30" s="26"/>
      <c r="F30" s="26"/>
      <c r="G30" s="27"/>
      <c r="H30" s="28"/>
      <c r="I30" s="29">
        <f t="shared" si="6"/>
        <v>0</v>
      </c>
      <c r="J30" s="30"/>
      <c r="K30" s="24"/>
      <c r="L30" s="24"/>
      <c r="M30" s="24"/>
      <c r="N30" s="24"/>
      <c r="O30" s="23" t="str">
        <f t="shared" si="4"/>
        <v/>
      </c>
    </row>
    <row r="31" spans="1:25" ht="19.5" customHeight="1" x14ac:dyDescent="0.15">
      <c r="A31" s="144"/>
      <c r="B31" s="24"/>
      <c r="C31" s="25"/>
      <c r="D31" s="25"/>
      <c r="E31" s="26"/>
      <c r="F31" s="26"/>
      <c r="G31" s="27"/>
      <c r="H31" s="28"/>
      <c r="I31" s="29">
        <f t="shared" si="6"/>
        <v>0</v>
      </c>
      <c r="J31" s="30"/>
      <c r="K31" s="24"/>
      <c r="L31" s="24"/>
      <c r="M31" s="24"/>
      <c r="N31" s="24"/>
      <c r="O31" s="23" t="str">
        <f t="shared" si="4"/>
        <v/>
      </c>
      <c r="R31" s="47"/>
    </row>
    <row r="32" spans="1:25" ht="19.5" customHeight="1" x14ac:dyDescent="0.15">
      <c r="A32" s="145"/>
      <c r="B32" s="33"/>
      <c r="C32" s="34"/>
      <c r="D32" s="34"/>
      <c r="E32" s="35"/>
      <c r="F32" s="35"/>
      <c r="G32" s="36"/>
      <c r="H32" s="37"/>
      <c r="I32" s="38">
        <f t="shared" si="6"/>
        <v>0</v>
      </c>
      <c r="J32" s="39"/>
      <c r="K32" s="33"/>
      <c r="L32" s="33"/>
      <c r="M32" s="33"/>
      <c r="N32" s="33"/>
      <c r="O32" s="23" t="str">
        <f t="shared" si="4"/>
        <v/>
      </c>
    </row>
    <row r="33" spans="1:25" ht="19.5" customHeight="1" x14ac:dyDescent="0.15">
      <c r="A33" s="48"/>
      <c r="B33" s="44" t="s">
        <v>51</v>
      </c>
      <c r="C33" s="42">
        <f>SUM(C27:C32)</f>
        <v>0</v>
      </c>
      <c r="D33" s="42">
        <f>SUM(D27:D32)</f>
        <v>0</v>
      </c>
      <c r="E33" s="43"/>
      <c r="F33" s="43"/>
      <c r="G33" s="44"/>
      <c r="H33" s="42">
        <f>SUM(H27:H32)</f>
        <v>0</v>
      </c>
      <c r="I33" s="42">
        <f>SUM(I27:I32)</f>
        <v>0</v>
      </c>
      <c r="J33" s="45"/>
      <c r="K33" s="44"/>
      <c r="L33" s="44"/>
      <c r="M33" s="44"/>
      <c r="N33" s="44"/>
      <c r="O33" s="23" t="str">
        <f t="shared" si="4"/>
        <v/>
      </c>
    </row>
    <row r="34" spans="1:25" ht="19.5" customHeight="1" x14ac:dyDescent="0.15">
      <c r="A34" s="48"/>
      <c r="B34" s="49" t="s">
        <v>56</v>
      </c>
      <c r="C34" s="50">
        <f>C19+C26+C33</f>
        <v>0</v>
      </c>
      <c r="D34" s="50">
        <f>D19+D26+D33</f>
        <v>0</v>
      </c>
      <c r="E34" s="51"/>
      <c r="F34" s="51"/>
      <c r="G34" s="49"/>
      <c r="H34" s="52">
        <f>H19+H26+H33</f>
        <v>0</v>
      </c>
      <c r="I34" s="52">
        <f>I19+I26+I33</f>
        <v>0</v>
      </c>
      <c r="J34" s="53"/>
      <c r="K34" s="49"/>
      <c r="L34" s="49"/>
      <c r="M34" s="49"/>
      <c r="N34" s="49"/>
      <c r="O34" s="23" t="str">
        <f t="shared" si="4"/>
        <v/>
      </c>
    </row>
    <row r="35" spans="1:25" ht="19.5" customHeight="1" thickBot="1" x14ac:dyDescent="0.2">
      <c r="A35" s="54"/>
      <c r="E35" s="55"/>
      <c r="F35" s="56"/>
      <c r="G35" s="57" t="s">
        <v>57</v>
      </c>
      <c r="H35" s="58">
        <f>H34*12</f>
        <v>0</v>
      </c>
      <c r="I35" s="59" t="s">
        <v>58</v>
      </c>
      <c r="J35" s="60"/>
      <c r="K35" s="61"/>
      <c r="L35" s="61"/>
      <c r="M35" s="61"/>
      <c r="O35" s="23" t="str">
        <f t="shared" si="4"/>
        <v/>
      </c>
    </row>
    <row r="36" spans="1:25" ht="19.5" customHeight="1" x14ac:dyDescent="0.15">
      <c r="A36" s="9"/>
      <c r="B36" s="62" t="s">
        <v>59</v>
      </c>
      <c r="C36" s="63">
        <f>D34</f>
        <v>0</v>
      </c>
      <c r="D36" s="64" t="s">
        <v>60</v>
      </c>
      <c r="E36" s="64"/>
      <c r="F36" s="63">
        <f>SUMIF($B$5:$B$32,"当金庫",$D$5:$D$32)</f>
        <v>0</v>
      </c>
      <c r="G36" s="65" t="s">
        <v>61</v>
      </c>
      <c r="H36" s="66" t="e">
        <f>F36/C36</f>
        <v>#DIV/0!</v>
      </c>
      <c r="I36" s="67" t="str">
        <f>IFERROR(VLOOKUP(1,$W:$X,2,FALSE),"")</f>
        <v/>
      </c>
      <c r="J36" s="68" t="str">
        <f>IFERROR(VLOOKUP(1,$W:$Y,3,FALSE),"")</f>
        <v/>
      </c>
      <c r="K36" s="67" t="str">
        <f>IFERROR(VLOOKUP(4,$W:$X,2,FALSE),"")</f>
        <v/>
      </c>
      <c r="L36" s="68" t="str">
        <f>IFERROR(VLOOKUP(4,$W:$Y,3,FALSE),"")</f>
        <v/>
      </c>
      <c r="M36" s="69"/>
      <c r="N36" s="70"/>
      <c r="O36" s="23" t="str">
        <f t="shared" si="4"/>
        <v/>
      </c>
    </row>
    <row r="37" spans="1:25" ht="19.5" customHeight="1" x14ac:dyDescent="0.15">
      <c r="A37" s="71"/>
      <c r="B37" s="72" t="s">
        <v>62</v>
      </c>
      <c r="C37" s="73">
        <f>H34</f>
        <v>0</v>
      </c>
      <c r="D37" s="74" t="s">
        <v>63</v>
      </c>
      <c r="E37" s="75"/>
      <c r="F37" s="76">
        <f>SUMIF($L$5:$L$32,"保証協会",$D$5:$D$32)</f>
        <v>0</v>
      </c>
      <c r="G37" s="77"/>
      <c r="H37" s="78"/>
      <c r="I37" s="79" t="str">
        <f>IFERROR(VLOOKUP(2,W:X,2,FALSE),"")</f>
        <v/>
      </c>
      <c r="J37" s="80" t="str">
        <f>IFERROR(VLOOKUP(2,W:Y,3,FALSE),"")</f>
        <v/>
      </c>
      <c r="K37" s="79" t="str">
        <f>IFERROR(VLOOKUP(5,$W:$X,2,FALSE),"")</f>
        <v/>
      </c>
      <c r="L37" s="80" t="str">
        <f>IFERROR(VLOOKUP(5,$W:$Y,3,FALSE),"")</f>
        <v/>
      </c>
      <c r="M37" s="81"/>
      <c r="N37" s="82"/>
      <c r="O37" s="23" t="str">
        <f t="shared" si="4"/>
        <v/>
      </c>
    </row>
    <row r="38" spans="1:25" s="47" customFormat="1" ht="18.75" customHeight="1" thickBot="1" x14ac:dyDescent="0.2">
      <c r="A38" s="9"/>
      <c r="B38" s="83" t="s">
        <v>64</v>
      </c>
      <c r="C38" s="84">
        <f>H35</f>
        <v>0</v>
      </c>
      <c r="D38" s="85"/>
      <c r="E38" s="86"/>
      <c r="F38" s="84"/>
      <c r="G38" s="87"/>
      <c r="H38" s="88"/>
      <c r="I38" s="89" t="str">
        <f>IFERROR(VLOOKUP(3,W:X,2,FALSE),"")</f>
        <v/>
      </c>
      <c r="J38" s="90" t="str">
        <f>IFERROR(VLOOKUP(3,W:Y,3,FALSE),"")</f>
        <v/>
      </c>
      <c r="K38" s="91"/>
      <c r="L38" s="92"/>
      <c r="M38" s="93"/>
      <c r="N38" s="94"/>
      <c r="O38" s="23" t="str">
        <f t="shared" si="4"/>
        <v/>
      </c>
      <c r="R38" s="5"/>
      <c r="W38" s="5"/>
      <c r="X38" s="5"/>
      <c r="Y38" s="5"/>
    </row>
    <row r="39" spans="1:25" ht="19.5" hidden="1" customHeight="1" x14ac:dyDescent="0.15">
      <c r="A39" s="9"/>
      <c r="D39" s="95"/>
      <c r="K39" s="61"/>
      <c r="L39" s="61"/>
      <c r="M39" s="61"/>
      <c r="O39" s="14"/>
    </row>
    <row r="40" spans="1:25" ht="19.5" customHeight="1" x14ac:dyDescent="0.15">
      <c r="A40" s="9"/>
      <c r="K40" s="61"/>
      <c r="L40" s="61"/>
      <c r="M40" s="61"/>
      <c r="O40" s="14"/>
    </row>
    <row r="41" spans="1:25" ht="19.5" customHeight="1" x14ac:dyDescent="0.15">
      <c r="A41" s="9"/>
      <c r="B41" s="5" t="s">
        <v>0</v>
      </c>
      <c r="K41" s="61"/>
      <c r="L41" s="61"/>
      <c r="M41" s="61"/>
      <c r="O41" s="14"/>
    </row>
    <row r="42" spans="1:25" ht="19.5" customHeight="1" x14ac:dyDescent="0.15">
      <c r="A42" s="9"/>
      <c r="K42" s="61"/>
      <c r="L42" s="61"/>
      <c r="M42" s="61"/>
      <c r="O42" s="14"/>
    </row>
    <row r="43" spans="1:25" ht="19.5" customHeight="1" x14ac:dyDescent="0.15">
      <c r="A43" s="9"/>
      <c r="K43" s="61"/>
      <c r="L43" s="61"/>
      <c r="M43" s="61"/>
      <c r="O43" s="14"/>
    </row>
    <row r="44" spans="1:25" ht="19.5" customHeight="1" x14ac:dyDescent="0.15">
      <c r="A44" s="9"/>
      <c r="K44" s="61"/>
      <c r="L44" s="61"/>
      <c r="M44" s="61"/>
      <c r="O44" s="14"/>
    </row>
    <row r="45" spans="1:25" ht="19.5" customHeight="1" x14ac:dyDescent="0.15">
      <c r="K45" s="61"/>
      <c r="L45" s="61"/>
      <c r="M45" s="61"/>
      <c r="O45" s="14"/>
    </row>
    <row r="46" spans="1:25" ht="19.5" customHeight="1" x14ac:dyDescent="0.15">
      <c r="K46" s="61"/>
      <c r="L46" s="61"/>
      <c r="M46" s="61"/>
      <c r="O46" s="14"/>
    </row>
    <row r="47" spans="1:25" ht="19.5" customHeight="1" x14ac:dyDescent="0.15">
      <c r="K47" s="61"/>
      <c r="L47" s="61"/>
      <c r="M47" s="61"/>
    </row>
    <row r="48" spans="1:25" ht="19.5" customHeight="1" x14ac:dyDescent="0.15">
      <c r="K48" s="61"/>
      <c r="L48" s="61"/>
      <c r="M48" s="61"/>
    </row>
    <row r="49" spans="11:13" ht="19.5" customHeight="1" x14ac:dyDescent="0.15">
      <c r="K49" s="61"/>
      <c r="L49" s="61"/>
      <c r="M49" s="61"/>
    </row>
    <row r="50" spans="11:13" ht="19.5" customHeight="1" x14ac:dyDescent="0.15">
      <c r="K50" s="61"/>
      <c r="L50" s="61"/>
      <c r="M50" s="61"/>
    </row>
    <row r="51" spans="11:13" ht="19.5" customHeight="1" x14ac:dyDescent="0.15">
      <c r="K51" s="61"/>
      <c r="L51" s="61"/>
      <c r="M51" s="61"/>
    </row>
    <row r="52" spans="11:13" ht="19.5" customHeight="1" x14ac:dyDescent="0.15">
      <c r="K52" s="61"/>
      <c r="L52" s="61"/>
      <c r="M52" s="61"/>
    </row>
    <row r="53" spans="11:13" ht="19.5" customHeight="1" x14ac:dyDescent="0.15">
      <c r="K53" s="61"/>
      <c r="L53" s="61"/>
      <c r="M53" s="61"/>
    </row>
    <row r="54" spans="11:13" ht="19.5" customHeight="1" x14ac:dyDescent="0.15">
      <c r="K54" s="61"/>
      <c r="L54" s="61"/>
      <c r="M54" s="61"/>
    </row>
    <row r="55" spans="11:13" ht="19.5" customHeight="1" x14ac:dyDescent="0.15">
      <c r="K55" s="61"/>
      <c r="L55" s="61"/>
      <c r="M55" s="61"/>
    </row>
    <row r="56" spans="11:13" ht="19.5" customHeight="1" x14ac:dyDescent="0.15">
      <c r="K56" s="61"/>
      <c r="L56" s="61"/>
      <c r="M56" s="61"/>
    </row>
    <row r="57" spans="11:13" ht="19.5" customHeight="1" x14ac:dyDescent="0.15">
      <c r="K57" s="61"/>
      <c r="L57" s="61"/>
      <c r="M57" s="61"/>
    </row>
    <row r="58" spans="11:13" ht="19.5" customHeight="1" x14ac:dyDescent="0.15">
      <c r="K58" s="61"/>
      <c r="L58" s="61"/>
      <c r="M58" s="61"/>
    </row>
    <row r="59" spans="11:13" ht="19.5" customHeight="1" x14ac:dyDescent="0.15">
      <c r="K59" s="61"/>
      <c r="L59" s="61"/>
      <c r="M59" s="61"/>
    </row>
    <row r="60" spans="11:13" ht="19.5" customHeight="1" x14ac:dyDescent="0.15">
      <c r="K60" s="61"/>
      <c r="L60" s="61"/>
      <c r="M60" s="61"/>
    </row>
    <row r="61" spans="11:13" ht="19.5" customHeight="1" x14ac:dyDescent="0.15">
      <c r="K61" s="61"/>
      <c r="L61" s="61"/>
      <c r="M61" s="61"/>
    </row>
    <row r="62" spans="11:13" ht="19.5" customHeight="1" x14ac:dyDescent="0.15">
      <c r="K62" s="61"/>
      <c r="L62" s="61"/>
      <c r="M62" s="61"/>
    </row>
    <row r="63" spans="11:13" ht="19.5" customHeight="1" x14ac:dyDescent="0.15">
      <c r="K63" s="61"/>
      <c r="L63" s="61"/>
      <c r="M63" s="61"/>
    </row>
    <row r="64" spans="11:13" ht="19.5" customHeight="1" x14ac:dyDescent="0.15">
      <c r="K64" s="61"/>
      <c r="L64" s="61"/>
      <c r="M64" s="61"/>
    </row>
    <row r="65" spans="11:13" ht="19.5" customHeight="1" x14ac:dyDescent="0.15">
      <c r="K65" s="61"/>
      <c r="L65" s="61"/>
      <c r="M65" s="61"/>
    </row>
    <row r="66" spans="11:13" ht="19.5" customHeight="1" x14ac:dyDescent="0.15">
      <c r="K66" s="61"/>
      <c r="L66" s="61"/>
      <c r="M66" s="61"/>
    </row>
    <row r="67" spans="11:13" ht="19.5" customHeight="1" x14ac:dyDescent="0.15">
      <c r="K67" s="61"/>
      <c r="L67" s="61"/>
      <c r="M67" s="61"/>
    </row>
    <row r="68" spans="11:13" ht="19.5" customHeight="1" x14ac:dyDescent="0.15">
      <c r="K68" s="61"/>
      <c r="L68" s="61"/>
      <c r="M68" s="61"/>
    </row>
    <row r="69" spans="11:13" ht="19.5" customHeight="1" x14ac:dyDescent="0.15">
      <c r="K69" s="61"/>
      <c r="L69" s="61"/>
      <c r="M69" s="61"/>
    </row>
    <row r="70" spans="11:13" ht="19.5" customHeight="1" x14ac:dyDescent="0.15">
      <c r="K70" s="61"/>
      <c r="L70" s="61"/>
      <c r="M70" s="61"/>
    </row>
    <row r="71" spans="11:13" ht="19.5" customHeight="1" x14ac:dyDescent="0.15">
      <c r="K71" s="61"/>
      <c r="L71" s="61"/>
      <c r="M71" s="61"/>
    </row>
    <row r="72" spans="11:13" ht="19.5" customHeight="1" x14ac:dyDescent="0.15">
      <c r="K72" s="61"/>
      <c r="L72" s="61"/>
      <c r="M72" s="61"/>
    </row>
    <row r="73" spans="11:13" ht="19.5" customHeight="1" x14ac:dyDescent="0.15">
      <c r="K73" s="61"/>
      <c r="L73" s="61"/>
      <c r="M73" s="61"/>
    </row>
    <row r="74" spans="11:13" ht="19.5" customHeight="1" x14ac:dyDescent="0.15">
      <c r="K74" s="61"/>
      <c r="L74" s="61"/>
      <c r="M74" s="61"/>
    </row>
    <row r="75" spans="11:13" ht="19.5" customHeight="1" x14ac:dyDescent="0.15">
      <c r="K75" s="61"/>
      <c r="L75" s="61"/>
      <c r="M75" s="61"/>
    </row>
    <row r="76" spans="11:13" ht="19.5" customHeight="1" x14ac:dyDescent="0.15">
      <c r="K76" s="61"/>
      <c r="L76" s="61"/>
      <c r="M76" s="61"/>
    </row>
    <row r="77" spans="11:13" ht="19.5" customHeight="1" x14ac:dyDescent="0.15">
      <c r="K77" s="61"/>
      <c r="L77" s="61"/>
      <c r="M77" s="61"/>
    </row>
    <row r="78" spans="11:13" ht="19.5" customHeight="1" x14ac:dyDescent="0.15">
      <c r="K78" s="61"/>
      <c r="L78" s="61"/>
      <c r="M78" s="61"/>
    </row>
    <row r="79" spans="11:13" ht="19.5" customHeight="1" x14ac:dyDescent="0.15">
      <c r="K79" s="61"/>
      <c r="L79" s="61"/>
      <c r="M79" s="61"/>
    </row>
    <row r="80" spans="11:13" ht="19.5" customHeight="1" x14ac:dyDescent="0.15">
      <c r="K80" s="61"/>
      <c r="L80" s="61"/>
      <c r="M80" s="61"/>
    </row>
    <row r="81" spans="11:13" ht="19.5" customHeight="1" x14ac:dyDescent="0.15">
      <c r="K81" s="61"/>
      <c r="L81" s="61"/>
      <c r="M81" s="61"/>
    </row>
    <row r="82" spans="11:13" ht="19.5" customHeight="1" x14ac:dyDescent="0.15">
      <c r="K82" s="61"/>
      <c r="L82" s="61"/>
      <c r="M82" s="61"/>
    </row>
    <row r="83" spans="11:13" ht="19.5" customHeight="1" x14ac:dyDescent="0.15">
      <c r="K83" s="61"/>
      <c r="L83" s="61"/>
      <c r="M83" s="61"/>
    </row>
    <row r="84" spans="11:13" ht="19.5" customHeight="1" x14ac:dyDescent="0.15">
      <c r="K84" s="61"/>
      <c r="L84" s="61"/>
      <c r="M84" s="61"/>
    </row>
    <row r="85" spans="11:13" ht="19.5" customHeight="1" x14ac:dyDescent="0.15">
      <c r="K85" s="61"/>
      <c r="L85" s="61"/>
      <c r="M85" s="61"/>
    </row>
    <row r="86" spans="11:13" ht="19.5" customHeight="1" x14ac:dyDescent="0.15">
      <c r="K86" s="61"/>
      <c r="L86" s="61"/>
      <c r="M86" s="61"/>
    </row>
    <row r="87" spans="11:13" ht="19.5" customHeight="1" x14ac:dyDescent="0.15">
      <c r="K87" s="61"/>
      <c r="L87" s="61"/>
      <c r="M87" s="61"/>
    </row>
    <row r="88" spans="11:13" ht="19.5" customHeight="1" x14ac:dyDescent="0.15">
      <c r="K88" s="61"/>
      <c r="L88" s="61"/>
      <c r="M88" s="61"/>
    </row>
    <row r="89" spans="11:13" ht="19.5" customHeight="1" x14ac:dyDescent="0.15">
      <c r="K89" s="61"/>
      <c r="L89" s="61"/>
      <c r="M89" s="61"/>
    </row>
    <row r="90" spans="11:13" ht="19.5" customHeight="1" x14ac:dyDescent="0.15">
      <c r="K90" s="61"/>
      <c r="L90" s="61"/>
      <c r="M90" s="61"/>
    </row>
    <row r="91" spans="11:13" ht="19.5" customHeight="1" x14ac:dyDescent="0.15">
      <c r="K91" s="61"/>
      <c r="L91" s="61"/>
      <c r="M91" s="61"/>
    </row>
    <row r="92" spans="11:13" ht="19.5" customHeight="1" x14ac:dyDescent="0.15">
      <c r="K92" s="61"/>
      <c r="L92" s="61"/>
      <c r="M92" s="61"/>
    </row>
    <row r="93" spans="11:13" ht="19.5" customHeight="1" x14ac:dyDescent="0.15">
      <c r="K93" s="61"/>
      <c r="L93" s="61"/>
      <c r="M93" s="61"/>
    </row>
    <row r="94" spans="11:13" ht="19.5" customHeight="1" x14ac:dyDescent="0.15">
      <c r="K94" s="61"/>
      <c r="L94" s="61"/>
      <c r="M94" s="61"/>
    </row>
    <row r="95" spans="11:13" ht="19.5" customHeight="1" x14ac:dyDescent="0.15">
      <c r="K95" s="61"/>
      <c r="L95" s="61"/>
      <c r="M95" s="61"/>
    </row>
    <row r="96" spans="11:13" ht="19.5" customHeight="1" x14ac:dyDescent="0.15">
      <c r="K96" s="61"/>
      <c r="L96" s="61"/>
      <c r="M96" s="61"/>
    </row>
    <row r="97" spans="11:13" ht="19.5" customHeight="1" x14ac:dyDescent="0.15">
      <c r="K97" s="61"/>
      <c r="L97" s="61"/>
      <c r="M97" s="61"/>
    </row>
  </sheetData>
  <sheetCalcPr fullCalcOnLoad="1"/>
  <mergeCells count="5">
    <mergeCell ref="A3:C3"/>
    <mergeCell ref="A5:A18"/>
    <mergeCell ref="A20:A25"/>
    <mergeCell ref="A27:A32"/>
    <mergeCell ref="J1:M2"/>
  </mergeCells>
  <phoneticPr fontId="2"/>
  <dataValidations count="6">
    <dataValidation type="list" allowBlank="1" showInputMessage="1" showErrorMessage="1" sqref="M27:M32 M20:M25 M5:M18">
      <formula1>$V$4:$V$7</formula1>
    </dataValidation>
    <dataValidation type="list" allowBlank="1" showInputMessage="1" showErrorMessage="1" sqref="L27:L32 L20:L25 L5:L18">
      <formula1>$U$4:$U$6</formula1>
    </dataValidation>
    <dataValidation type="list" allowBlank="1" showInputMessage="1" showErrorMessage="1" sqref="G27:G32 G20:G25 G5:G18">
      <formula1>$R$4:$R$7</formula1>
    </dataValidation>
    <dataValidation type="list" allowBlank="1" showInputMessage="1" showErrorMessage="1" sqref="K20:K25 K27:K32 K5:K18">
      <formula1>$T$4:$T$5</formula1>
    </dataValidation>
    <dataValidation type="list" allowBlank="1" showInputMessage="1" showErrorMessage="1" sqref="B5:B18">
      <formula1>$S$4:$S$26</formula1>
    </dataValidation>
    <dataValidation type="list" allowBlank="1" showInputMessage="1" showErrorMessage="1" sqref="B20:B25 B27:B32">
      <formula1>$S$4:$S$28</formula1>
    </dataValidation>
  </dataValidations>
  <pageMargins left="0.7" right="0.7" top="0.75" bottom="0.75" header="0.3" footer="0.3"/>
  <pageSetup paperSize="9" scale="69" fitToWidth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1"/>
  <sheetViews>
    <sheetView workbookViewId="0"/>
  </sheetViews>
  <sheetFormatPr defaultRowHeight="13.5" x14ac:dyDescent="0.15"/>
  <cols>
    <col min="1" max="1" width="3.625" style="2" customWidth="1"/>
    <col min="2" max="2" width="13" style="2" customWidth="1"/>
    <col min="3" max="28" width="10.625" style="96" customWidth="1"/>
    <col min="29" max="30" width="10.625" style="97" customWidth="1"/>
    <col min="31" max="31" width="10.625" style="2" customWidth="1"/>
    <col min="32" max="33" width="10.625" style="96" customWidth="1"/>
    <col min="34" max="34" width="10.625" style="98" customWidth="1"/>
    <col min="35" max="35" width="10.625" style="2" customWidth="1"/>
    <col min="36" max="36" width="11.75" style="2" customWidth="1"/>
    <col min="37" max="37" width="13.625" style="2" customWidth="1"/>
    <col min="38" max="38" width="27.125" style="2" customWidth="1"/>
    <col min="39" max="39" width="7.75" style="2" customWidth="1"/>
    <col min="40" max="40" width="9" style="2"/>
    <col min="41" max="41" width="8.75" style="2" customWidth="1"/>
    <col min="42" max="47" width="9" style="2" hidden="1" customWidth="1"/>
    <col min="48" max="48" width="21.5" style="2" hidden="1" customWidth="1"/>
    <col min="49" max="49" width="9" style="2" hidden="1" customWidth="1"/>
    <col min="50" max="16384" width="9" style="2"/>
  </cols>
  <sheetData>
    <row r="1" spans="1:49" ht="18.75" x14ac:dyDescent="0.15">
      <c r="A1" s="1" t="s">
        <v>65</v>
      </c>
      <c r="AG1" s="58" t="s">
        <v>23</v>
      </c>
      <c r="AH1" s="148">
        <f>借入金明細!J1</f>
        <v>0</v>
      </c>
      <c r="AI1" s="148"/>
      <c r="AJ1" s="148"/>
      <c r="AK1" s="148"/>
    </row>
    <row r="2" spans="1:49" x14ac:dyDescent="0.15">
      <c r="AG2" s="58" t="s">
        <v>24</v>
      </c>
      <c r="AH2" s="149"/>
      <c r="AI2" s="149"/>
      <c r="AJ2" s="149"/>
      <c r="AK2" s="149"/>
    </row>
    <row r="3" spans="1:49" x14ac:dyDescent="0.15">
      <c r="A3" s="150">
        <f>借入金明細!A3</f>
        <v>45930</v>
      </c>
      <c r="B3" s="150"/>
      <c r="C3" s="150"/>
      <c r="E3" s="96">
        <v>1</v>
      </c>
      <c r="F3" s="96">
        <v>2</v>
      </c>
      <c r="G3" s="96">
        <v>3</v>
      </c>
      <c r="H3" s="96">
        <v>4</v>
      </c>
      <c r="I3" s="96">
        <v>5</v>
      </c>
      <c r="J3" s="96">
        <v>6</v>
      </c>
      <c r="K3" s="96">
        <v>7</v>
      </c>
      <c r="L3" s="96">
        <v>8</v>
      </c>
      <c r="M3" s="96">
        <v>9</v>
      </c>
      <c r="N3" s="96">
        <v>10</v>
      </c>
      <c r="O3" s="96">
        <v>11</v>
      </c>
      <c r="P3" s="96">
        <v>12</v>
      </c>
      <c r="Q3" s="96">
        <v>13</v>
      </c>
      <c r="R3" s="96">
        <v>14</v>
      </c>
      <c r="S3" s="96">
        <v>15</v>
      </c>
      <c r="T3" s="96">
        <v>16</v>
      </c>
      <c r="U3" s="96">
        <v>17</v>
      </c>
      <c r="V3" s="96">
        <v>18</v>
      </c>
      <c r="W3" s="96">
        <v>19</v>
      </c>
      <c r="X3" s="96">
        <v>20</v>
      </c>
      <c r="Y3" s="96">
        <v>21</v>
      </c>
      <c r="Z3" s="96">
        <v>22</v>
      </c>
      <c r="AA3" s="96">
        <v>23</v>
      </c>
      <c r="AB3" s="96">
        <v>24</v>
      </c>
      <c r="AL3" s="99" t="s">
        <v>25</v>
      </c>
    </row>
    <row r="4" spans="1:49" x14ac:dyDescent="0.15">
      <c r="A4" s="100"/>
      <c r="B4" s="10" t="s">
        <v>26</v>
      </c>
      <c r="C4" s="11" t="s">
        <v>27</v>
      </c>
      <c r="D4" s="12">
        <f>A3</f>
        <v>45930</v>
      </c>
      <c r="E4" s="12">
        <f>EDATE(D4,1)</f>
        <v>45960</v>
      </c>
      <c r="F4" s="12">
        <f t="shared" ref="F4:AB4" si="0">EDATE(E4,1)</f>
        <v>45991</v>
      </c>
      <c r="G4" s="12">
        <f t="shared" si="0"/>
        <v>46021</v>
      </c>
      <c r="H4" s="12">
        <f t="shared" si="0"/>
        <v>46052</v>
      </c>
      <c r="I4" s="12">
        <f t="shared" si="0"/>
        <v>46081</v>
      </c>
      <c r="J4" s="12">
        <f t="shared" si="0"/>
        <v>46109</v>
      </c>
      <c r="K4" s="12">
        <f t="shared" si="0"/>
        <v>46140</v>
      </c>
      <c r="L4" s="12">
        <f t="shared" si="0"/>
        <v>46170</v>
      </c>
      <c r="M4" s="12">
        <f t="shared" si="0"/>
        <v>46201</v>
      </c>
      <c r="N4" s="12">
        <f t="shared" si="0"/>
        <v>46231</v>
      </c>
      <c r="O4" s="12">
        <f t="shared" si="0"/>
        <v>46262</v>
      </c>
      <c r="P4" s="12">
        <f t="shared" si="0"/>
        <v>46293</v>
      </c>
      <c r="Q4" s="12">
        <f t="shared" si="0"/>
        <v>46323</v>
      </c>
      <c r="R4" s="12">
        <f t="shared" si="0"/>
        <v>46354</v>
      </c>
      <c r="S4" s="12">
        <f t="shared" si="0"/>
        <v>46384</v>
      </c>
      <c r="T4" s="12">
        <f t="shared" si="0"/>
        <v>46415</v>
      </c>
      <c r="U4" s="12">
        <f t="shared" si="0"/>
        <v>46446</v>
      </c>
      <c r="V4" s="12">
        <f t="shared" si="0"/>
        <v>46474</v>
      </c>
      <c r="W4" s="12">
        <f t="shared" si="0"/>
        <v>46505</v>
      </c>
      <c r="X4" s="12">
        <f t="shared" si="0"/>
        <v>46535</v>
      </c>
      <c r="Y4" s="12">
        <f t="shared" si="0"/>
        <v>46566</v>
      </c>
      <c r="Z4" s="12">
        <f t="shared" si="0"/>
        <v>46596</v>
      </c>
      <c r="AA4" s="12">
        <f t="shared" si="0"/>
        <v>46627</v>
      </c>
      <c r="AB4" s="12">
        <f t="shared" si="0"/>
        <v>46658</v>
      </c>
      <c r="AC4" s="12" t="s">
        <v>29</v>
      </c>
      <c r="AD4" s="12" t="s">
        <v>30</v>
      </c>
      <c r="AE4" s="10" t="s">
        <v>31</v>
      </c>
      <c r="AF4" s="11" t="s">
        <v>32</v>
      </c>
      <c r="AG4" s="11" t="s">
        <v>33</v>
      </c>
      <c r="AH4" s="13" t="s">
        <v>34</v>
      </c>
      <c r="AI4" s="10" t="s">
        <v>35</v>
      </c>
      <c r="AJ4" s="10" t="s">
        <v>36</v>
      </c>
      <c r="AK4" s="10" t="s">
        <v>37</v>
      </c>
      <c r="AL4" s="10" t="s">
        <v>38</v>
      </c>
      <c r="AM4" s="101"/>
      <c r="AP4" s="2" t="s">
        <v>39</v>
      </c>
      <c r="AQ4" s="2" t="s">
        <v>3</v>
      </c>
      <c r="AR4" s="2" t="s">
        <v>40</v>
      </c>
      <c r="AS4" s="2" t="s">
        <v>41</v>
      </c>
      <c r="AT4" s="2" t="s">
        <v>42</v>
      </c>
      <c r="AU4" s="2" t="str">
        <f t="shared" ref="AU4:AU26" si="1">IF(AW4=0,"",RANK(AW4,AW:AW))</f>
        <v/>
      </c>
      <c r="AV4" s="2" t="str">
        <f>IF(AQ4="","",AQ4)</f>
        <v>当金庫</v>
      </c>
      <c r="AW4" s="102">
        <f t="shared" ref="AW4:AW27" si="2">SUMIF(B:B,AV4,D:D)</f>
        <v>0</v>
      </c>
    </row>
    <row r="5" spans="1:49" x14ac:dyDescent="0.15">
      <c r="A5" s="138" t="s">
        <v>43</v>
      </c>
      <c r="B5" s="111" t="str">
        <f>IF(借入金明細!B5="","",借入金明細!B5)</f>
        <v/>
      </c>
      <c r="C5" s="133" t="str">
        <f>IF(借入金明細!C5="","",借入金明細!C5)</f>
        <v/>
      </c>
      <c r="D5" s="133" t="str">
        <f>IF(借入金明細!D5="","",借入金明細!D5)</f>
        <v/>
      </c>
      <c r="E5" s="112" t="str">
        <f t="shared" ref="E5:T18" si="3">IFERROR(IF((D5-$AF5)&lt;0,"",(D5-$AF5)),"")</f>
        <v/>
      </c>
      <c r="F5" s="112" t="str">
        <f t="shared" si="3"/>
        <v/>
      </c>
      <c r="G5" s="112" t="str">
        <f t="shared" si="3"/>
        <v/>
      </c>
      <c r="H5" s="112" t="str">
        <f t="shared" si="3"/>
        <v/>
      </c>
      <c r="I5" s="112" t="str">
        <f t="shared" si="3"/>
        <v/>
      </c>
      <c r="J5" s="112" t="str">
        <f t="shared" si="3"/>
        <v/>
      </c>
      <c r="K5" s="112" t="str">
        <f t="shared" si="3"/>
        <v/>
      </c>
      <c r="L5" s="112" t="str">
        <f t="shared" si="3"/>
        <v/>
      </c>
      <c r="M5" s="112" t="str">
        <f t="shared" si="3"/>
        <v/>
      </c>
      <c r="N5" s="112" t="str">
        <f t="shared" si="3"/>
        <v/>
      </c>
      <c r="O5" s="112" t="str">
        <f t="shared" si="3"/>
        <v/>
      </c>
      <c r="P5" s="112" t="str">
        <f t="shared" si="3"/>
        <v/>
      </c>
      <c r="Q5" s="112" t="str">
        <f t="shared" si="3"/>
        <v/>
      </c>
      <c r="R5" s="112" t="str">
        <f t="shared" si="3"/>
        <v/>
      </c>
      <c r="S5" s="112" t="str">
        <f t="shared" si="3"/>
        <v/>
      </c>
      <c r="T5" s="112" t="str">
        <f t="shared" si="3"/>
        <v/>
      </c>
      <c r="U5" s="112" t="str">
        <f t="shared" ref="U5:AB18" si="4">IFERROR(IF((T5-$AF5)&lt;0,"",(T5-$AF5)),"")</f>
        <v/>
      </c>
      <c r="V5" s="112" t="str">
        <f t="shared" si="4"/>
        <v/>
      </c>
      <c r="W5" s="112" t="str">
        <f t="shared" si="4"/>
        <v/>
      </c>
      <c r="X5" s="112" t="str">
        <f t="shared" si="4"/>
        <v/>
      </c>
      <c r="Y5" s="112" t="str">
        <f t="shared" si="4"/>
        <v/>
      </c>
      <c r="Z5" s="112" t="str">
        <f t="shared" si="4"/>
        <v/>
      </c>
      <c r="AA5" s="112" t="str">
        <f t="shared" si="4"/>
        <v/>
      </c>
      <c r="AB5" s="112" t="str">
        <f t="shared" si="4"/>
        <v/>
      </c>
      <c r="AC5" s="113" t="str">
        <f>IF(借入金明細!E5="","",借入金明細!E5)</f>
        <v/>
      </c>
      <c r="AD5" s="113" t="str">
        <f>IF(借入金明細!F5="","",借入金明細!F5)</f>
        <v/>
      </c>
      <c r="AE5" s="113" t="str">
        <f>IF(借入金明細!G5="","",借入金明細!G5)</f>
        <v/>
      </c>
      <c r="AF5" s="127" t="str">
        <f>IF(借入金明細!H5="","",借入金明細!H5)</f>
        <v/>
      </c>
      <c r="AG5" s="128">
        <f>IF(借入金明細!I5="","",借入金明細!I5)</f>
        <v>0</v>
      </c>
      <c r="AH5" s="120" t="str">
        <f>IF(借入金明細!J5="","",借入金明細!J5)</f>
        <v/>
      </c>
      <c r="AI5" s="113" t="str">
        <f>IF(借入金明細!K5="","",借入金明細!K5)</f>
        <v/>
      </c>
      <c r="AJ5" s="113" t="str">
        <f>IF(借入金明細!L5="","",借入金明細!L5)</f>
        <v/>
      </c>
      <c r="AK5" s="113" t="str">
        <f>IF(借入金明細!M5="","",借入金明細!M5)</f>
        <v/>
      </c>
      <c r="AL5" s="113" t="str">
        <f>IF(借入金明細!N5="","",借入金明細!N5)</f>
        <v/>
      </c>
      <c r="AM5" s="103" t="str">
        <f>IF(AND(B5="日本海信用金庫",AK5="保証協会"),D5,"")</f>
        <v/>
      </c>
      <c r="AP5" s="2" t="s">
        <v>44</v>
      </c>
      <c r="AQ5" s="2" t="s">
        <v>4</v>
      </c>
      <c r="AR5" s="2" t="s">
        <v>45</v>
      </c>
      <c r="AS5" s="2" t="s">
        <v>46</v>
      </c>
      <c r="AT5" s="2" t="s">
        <v>47</v>
      </c>
      <c r="AU5" s="2" t="str">
        <f t="shared" si="1"/>
        <v/>
      </c>
      <c r="AV5" s="2" t="str">
        <f t="shared" ref="AV5:AV27" si="5">IF(AQ5="","",AQ5)</f>
        <v>山陰合銀</v>
      </c>
      <c r="AW5" s="102">
        <f t="shared" si="2"/>
        <v>0</v>
      </c>
    </row>
    <row r="6" spans="1:49" x14ac:dyDescent="0.15">
      <c r="A6" s="151"/>
      <c r="B6" s="114" t="str">
        <f>IF(借入金明細!B6="","",借入金明細!B6)</f>
        <v/>
      </c>
      <c r="C6" s="134" t="str">
        <f>IF(借入金明細!C6="","",借入金明細!C6)</f>
        <v/>
      </c>
      <c r="D6" s="134" t="str">
        <f>IF(借入金明細!D6="","",借入金明細!D6)</f>
        <v/>
      </c>
      <c r="E6" s="115" t="str">
        <f t="shared" si="3"/>
        <v/>
      </c>
      <c r="F6" s="115" t="str">
        <f t="shared" si="3"/>
        <v/>
      </c>
      <c r="G6" s="115" t="str">
        <f t="shared" si="3"/>
        <v/>
      </c>
      <c r="H6" s="115" t="str">
        <f t="shared" si="3"/>
        <v/>
      </c>
      <c r="I6" s="115" t="str">
        <f t="shared" si="3"/>
        <v/>
      </c>
      <c r="J6" s="115" t="str">
        <f t="shared" si="3"/>
        <v/>
      </c>
      <c r="K6" s="115" t="str">
        <f t="shared" si="3"/>
        <v/>
      </c>
      <c r="L6" s="115" t="str">
        <f t="shared" si="3"/>
        <v/>
      </c>
      <c r="M6" s="115" t="str">
        <f t="shared" si="3"/>
        <v/>
      </c>
      <c r="N6" s="115" t="str">
        <f t="shared" si="3"/>
        <v/>
      </c>
      <c r="O6" s="115" t="str">
        <f t="shared" si="3"/>
        <v/>
      </c>
      <c r="P6" s="115" t="str">
        <f t="shared" si="3"/>
        <v/>
      </c>
      <c r="Q6" s="115" t="str">
        <f t="shared" si="3"/>
        <v/>
      </c>
      <c r="R6" s="115" t="str">
        <f t="shared" si="3"/>
        <v/>
      </c>
      <c r="S6" s="115" t="str">
        <f t="shared" si="3"/>
        <v/>
      </c>
      <c r="T6" s="115" t="str">
        <f t="shared" si="3"/>
        <v/>
      </c>
      <c r="U6" s="115" t="str">
        <f t="shared" si="4"/>
        <v/>
      </c>
      <c r="V6" s="115" t="str">
        <f t="shared" si="4"/>
        <v/>
      </c>
      <c r="W6" s="115" t="str">
        <f t="shared" si="4"/>
        <v/>
      </c>
      <c r="X6" s="115" t="str">
        <f t="shared" si="4"/>
        <v/>
      </c>
      <c r="Y6" s="115" t="str">
        <f t="shared" si="4"/>
        <v/>
      </c>
      <c r="Z6" s="115" t="str">
        <f t="shared" si="4"/>
        <v/>
      </c>
      <c r="AA6" s="115" t="str">
        <f t="shared" si="4"/>
        <v/>
      </c>
      <c r="AB6" s="115" t="str">
        <f t="shared" si="4"/>
        <v/>
      </c>
      <c r="AC6" s="116" t="str">
        <f>IF(借入金明細!E6="","",借入金明細!E6)</f>
        <v/>
      </c>
      <c r="AD6" s="116" t="str">
        <f>IF(借入金明細!F6="","",借入金明細!F6)</f>
        <v/>
      </c>
      <c r="AE6" s="116" t="str">
        <f>IF(借入金明細!G6="","",借入金明細!G6)</f>
        <v/>
      </c>
      <c r="AF6" s="128" t="str">
        <f>IF(借入金明細!H6="","",借入金明細!H6)</f>
        <v/>
      </c>
      <c r="AG6" s="128">
        <f>IF(借入金明細!I6="","",借入金明細!I6)</f>
        <v>0</v>
      </c>
      <c r="AH6" s="121" t="str">
        <f>IF(借入金明細!J6="","",借入金明細!J6)</f>
        <v/>
      </c>
      <c r="AI6" s="116" t="str">
        <f>IF(借入金明細!K6="","",借入金明細!K6)</f>
        <v/>
      </c>
      <c r="AJ6" s="116" t="str">
        <f>IF(借入金明細!L6="","",借入金明細!L6)</f>
        <v/>
      </c>
      <c r="AK6" s="116" t="str">
        <f>IF(借入金明細!M6="","",借入金明細!M6)</f>
        <v/>
      </c>
      <c r="AL6" s="116" t="str">
        <f>IF(借入金明細!N6="","",借入金明細!N6)</f>
        <v/>
      </c>
      <c r="AM6" s="103" t="str">
        <f t="shared" ref="AM6:AM32" si="6">IF(AND(B6="日本海信用金庫",AK6="保証協会"),D6,"")</f>
        <v/>
      </c>
      <c r="AP6" s="2" t="s">
        <v>48</v>
      </c>
      <c r="AQ6" s="2" t="s">
        <v>5</v>
      </c>
      <c r="AS6" s="2" t="s">
        <v>19</v>
      </c>
      <c r="AT6" s="2" t="s">
        <v>49</v>
      </c>
      <c r="AU6" s="2" t="str">
        <f t="shared" si="1"/>
        <v/>
      </c>
      <c r="AV6" s="2" t="str">
        <f t="shared" si="5"/>
        <v>島根銀行</v>
      </c>
      <c r="AW6" s="102">
        <f t="shared" si="2"/>
        <v>0</v>
      </c>
    </row>
    <row r="7" spans="1:49" x14ac:dyDescent="0.15">
      <c r="A7" s="151"/>
      <c r="B7" s="114" t="str">
        <f>IF(借入金明細!B7="","",借入金明細!B7)</f>
        <v/>
      </c>
      <c r="C7" s="134" t="str">
        <f>IF(借入金明細!C7="","",借入金明細!C7)</f>
        <v/>
      </c>
      <c r="D7" s="134" t="str">
        <f>IF(借入金明細!D7="","",借入金明細!D7)</f>
        <v/>
      </c>
      <c r="E7" s="115" t="str">
        <f>IFERROR(IF((D7-$AF7)&lt;0,"",(D7-$AF7)),"")</f>
        <v/>
      </c>
      <c r="F7" s="115" t="str">
        <f t="shared" si="3"/>
        <v/>
      </c>
      <c r="G7" s="115" t="str">
        <f t="shared" si="3"/>
        <v/>
      </c>
      <c r="H7" s="115" t="str">
        <f t="shared" si="3"/>
        <v/>
      </c>
      <c r="I7" s="115" t="str">
        <f t="shared" si="3"/>
        <v/>
      </c>
      <c r="J7" s="115" t="str">
        <f t="shared" si="3"/>
        <v/>
      </c>
      <c r="K7" s="115" t="str">
        <f t="shared" si="3"/>
        <v/>
      </c>
      <c r="L7" s="115" t="str">
        <f t="shared" si="3"/>
        <v/>
      </c>
      <c r="M7" s="115" t="str">
        <f t="shared" si="3"/>
        <v/>
      </c>
      <c r="N7" s="115" t="str">
        <f t="shared" si="3"/>
        <v/>
      </c>
      <c r="O7" s="115" t="str">
        <f t="shared" si="3"/>
        <v/>
      </c>
      <c r="P7" s="115" t="str">
        <f t="shared" si="3"/>
        <v/>
      </c>
      <c r="Q7" s="115" t="str">
        <f t="shared" si="3"/>
        <v/>
      </c>
      <c r="R7" s="115" t="str">
        <f t="shared" si="3"/>
        <v/>
      </c>
      <c r="S7" s="115" t="str">
        <f t="shared" si="3"/>
        <v/>
      </c>
      <c r="T7" s="115" t="str">
        <f t="shared" si="3"/>
        <v/>
      </c>
      <c r="U7" s="115" t="str">
        <f t="shared" si="4"/>
        <v/>
      </c>
      <c r="V7" s="115" t="str">
        <f t="shared" si="4"/>
        <v/>
      </c>
      <c r="W7" s="115" t="str">
        <f t="shared" si="4"/>
        <v/>
      </c>
      <c r="X7" s="115" t="str">
        <f t="shared" si="4"/>
        <v/>
      </c>
      <c r="Y7" s="115" t="str">
        <f t="shared" si="4"/>
        <v/>
      </c>
      <c r="Z7" s="115" t="str">
        <f t="shared" si="4"/>
        <v/>
      </c>
      <c r="AA7" s="115" t="str">
        <f t="shared" si="4"/>
        <v/>
      </c>
      <c r="AB7" s="115" t="str">
        <f t="shared" si="4"/>
        <v/>
      </c>
      <c r="AC7" s="116" t="str">
        <f>IF(借入金明細!E7="","",借入金明細!E7)</f>
        <v/>
      </c>
      <c r="AD7" s="116" t="str">
        <f>IF(借入金明細!F7="","",借入金明細!F7)</f>
        <v/>
      </c>
      <c r="AE7" s="116" t="str">
        <f>IF(借入金明細!G7="","",借入金明細!G7)</f>
        <v/>
      </c>
      <c r="AF7" s="128" t="str">
        <f>IF(借入金明細!H7="","",借入金明細!H7)</f>
        <v/>
      </c>
      <c r="AG7" s="128">
        <f>IF(借入金明細!I7="","",借入金明細!I7)</f>
        <v>0</v>
      </c>
      <c r="AH7" s="121" t="str">
        <f>IF(借入金明細!J7="","",借入金明細!J7)</f>
        <v/>
      </c>
      <c r="AI7" s="116" t="str">
        <f>IF(借入金明細!K7="","",借入金明細!K7)</f>
        <v/>
      </c>
      <c r="AJ7" s="116" t="str">
        <f>IF(借入金明細!L7="","",借入金明細!L7)</f>
        <v/>
      </c>
      <c r="AK7" s="116" t="str">
        <f>IF(借入金明細!M7="","",借入金明細!M7)</f>
        <v/>
      </c>
      <c r="AL7" s="116" t="str">
        <f>IF(借入金明細!N7="","",借入金明細!N7)</f>
        <v/>
      </c>
      <c r="AM7" s="103" t="str">
        <f t="shared" si="6"/>
        <v/>
      </c>
      <c r="AP7" s="2" t="s">
        <v>50</v>
      </c>
      <c r="AQ7" s="2" t="s">
        <v>6</v>
      </c>
      <c r="AT7" s="2" t="s">
        <v>19</v>
      </c>
      <c r="AU7" s="2" t="str">
        <f t="shared" si="1"/>
        <v/>
      </c>
      <c r="AV7" s="2" t="str">
        <f t="shared" si="5"/>
        <v>益田信組</v>
      </c>
      <c r="AW7" s="102">
        <f t="shared" si="2"/>
        <v>0</v>
      </c>
    </row>
    <row r="8" spans="1:49" x14ac:dyDescent="0.15">
      <c r="A8" s="151"/>
      <c r="B8" s="114" t="str">
        <f>IF(借入金明細!B8="","",借入金明細!B8)</f>
        <v/>
      </c>
      <c r="C8" s="134" t="str">
        <f>IF(借入金明細!C8="","",借入金明細!C8)</f>
        <v/>
      </c>
      <c r="D8" s="134" t="str">
        <f>IF(借入金明細!D8="","",借入金明細!D8)</f>
        <v/>
      </c>
      <c r="E8" s="115" t="str">
        <f t="shared" si="3"/>
        <v/>
      </c>
      <c r="F8" s="115" t="str">
        <f t="shared" si="3"/>
        <v/>
      </c>
      <c r="G8" s="115" t="str">
        <f t="shared" si="3"/>
        <v/>
      </c>
      <c r="H8" s="115" t="str">
        <f t="shared" si="3"/>
        <v/>
      </c>
      <c r="I8" s="115" t="str">
        <f t="shared" si="3"/>
        <v/>
      </c>
      <c r="J8" s="115" t="str">
        <f t="shared" si="3"/>
        <v/>
      </c>
      <c r="K8" s="115" t="str">
        <f t="shared" si="3"/>
        <v/>
      </c>
      <c r="L8" s="115" t="str">
        <f t="shared" si="3"/>
        <v/>
      </c>
      <c r="M8" s="115" t="str">
        <f t="shared" si="3"/>
        <v/>
      </c>
      <c r="N8" s="115" t="str">
        <f t="shared" si="3"/>
        <v/>
      </c>
      <c r="O8" s="115" t="str">
        <f t="shared" si="3"/>
        <v/>
      </c>
      <c r="P8" s="115" t="str">
        <f t="shared" si="3"/>
        <v/>
      </c>
      <c r="Q8" s="115" t="str">
        <f t="shared" si="3"/>
        <v/>
      </c>
      <c r="R8" s="115" t="str">
        <f t="shared" si="3"/>
        <v/>
      </c>
      <c r="S8" s="115" t="str">
        <f t="shared" si="3"/>
        <v/>
      </c>
      <c r="T8" s="115" t="str">
        <f t="shared" si="3"/>
        <v/>
      </c>
      <c r="U8" s="115" t="str">
        <f t="shared" si="4"/>
        <v/>
      </c>
      <c r="V8" s="115" t="str">
        <f t="shared" si="4"/>
        <v/>
      </c>
      <c r="W8" s="115" t="str">
        <f t="shared" si="4"/>
        <v/>
      </c>
      <c r="X8" s="115" t="str">
        <f t="shared" si="4"/>
        <v/>
      </c>
      <c r="Y8" s="115" t="str">
        <f t="shared" si="4"/>
        <v/>
      </c>
      <c r="Z8" s="115" t="str">
        <f t="shared" si="4"/>
        <v/>
      </c>
      <c r="AA8" s="115" t="str">
        <f t="shared" si="4"/>
        <v/>
      </c>
      <c r="AB8" s="115" t="str">
        <f t="shared" si="4"/>
        <v/>
      </c>
      <c r="AC8" s="116" t="str">
        <f>IF(借入金明細!E8="","",借入金明細!E8)</f>
        <v/>
      </c>
      <c r="AD8" s="116" t="str">
        <f>IF(借入金明細!F8="","",借入金明細!F8)</f>
        <v/>
      </c>
      <c r="AE8" s="116" t="str">
        <f>IF(借入金明細!G8="","",借入金明細!G8)</f>
        <v/>
      </c>
      <c r="AF8" s="128" t="str">
        <f>IF(借入金明細!H8="","",借入金明細!H8)</f>
        <v/>
      </c>
      <c r="AG8" s="128">
        <f>IF(借入金明細!I8="","",借入金明細!I8)</f>
        <v>0</v>
      </c>
      <c r="AH8" s="121" t="str">
        <f>IF(借入金明細!J8="","",借入金明細!J8)</f>
        <v/>
      </c>
      <c r="AI8" s="116" t="str">
        <f>IF(借入金明細!K8="","",借入金明細!K8)</f>
        <v/>
      </c>
      <c r="AJ8" s="116" t="str">
        <f>IF(借入金明細!L8="","",借入金明細!L8)</f>
        <v/>
      </c>
      <c r="AK8" s="116" t="str">
        <f>IF(借入金明細!M8="","",借入金明細!M8)</f>
        <v/>
      </c>
      <c r="AL8" s="116" t="str">
        <f>IF(借入金明細!N8="","",借入金明細!N8)</f>
        <v/>
      </c>
      <c r="AM8" s="103" t="str">
        <f t="shared" si="6"/>
        <v/>
      </c>
      <c r="AQ8" s="2" t="s">
        <v>7</v>
      </c>
      <c r="AU8" s="2" t="str">
        <f t="shared" si="1"/>
        <v/>
      </c>
      <c r="AV8" s="2" t="str">
        <f t="shared" si="5"/>
        <v>政策公庫</v>
      </c>
      <c r="AW8" s="102">
        <f t="shared" si="2"/>
        <v>0</v>
      </c>
    </row>
    <row r="9" spans="1:49" x14ac:dyDescent="0.15">
      <c r="A9" s="151"/>
      <c r="B9" s="114" t="str">
        <f>IF(借入金明細!B9="","",借入金明細!B9)</f>
        <v/>
      </c>
      <c r="C9" s="134" t="str">
        <f>IF(借入金明細!C9="","",借入金明細!C9)</f>
        <v/>
      </c>
      <c r="D9" s="134" t="str">
        <f>IF(借入金明細!D9="","",借入金明細!D9)</f>
        <v/>
      </c>
      <c r="E9" s="115" t="str">
        <f t="shared" si="3"/>
        <v/>
      </c>
      <c r="F9" s="115" t="str">
        <f t="shared" si="3"/>
        <v/>
      </c>
      <c r="G9" s="115" t="str">
        <f t="shared" si="3"/>
        <v/>
      </c>
      <c r="H9" s="115" t="str">
        <f t="shared" si="3"/>
        <v/>
      </c>
      <c r="I9" s="115" t="str">
        <f t="shared" si="3"/>
        <v/>
      </c>
      <c r="J9" s="115" t="str">
        <f t="shared" si="3"/>
        <v/>
      </c>
      <c r="K9" s="115" t="str">
        <f t="shared" si="3"/>
        <v/>
      </c>
      <c r="L9" s="115" t="str">
        <f t="shared" si="3"/>
        <v/>
      </c>
      <c r="M9" s="115" t="str">
        <f t="shared" si="3"/>
        <v/>
      </c>
      <c r="N9" s="115" t="str">
        <f t="shared" si="3"/>
        <v/>
      </c>
      <c r="O9" s="115" t="str">
        <f t="shared" si="3"/>
        <v/>
      </c>
      <c r="P9" s="115" t="str">
        <f t="shared" si="3"/>
        <v/>
      </c>
      <c r="Q9" s="115" t="str">
        <f t="shared" si="3"/>
        <v/>
      </c>
      <c r="R9" s="115" t="str">
        <f t="shared" si="3"/>
        <v/>
      </c>
      <c r="S9" s="115" t="str">
        <f t="shared" si="3"/>
        <v/>
      </c>
      <c r="T9" s="115" t="str">
        <f t="shared" si="3"/>
        <v/>
      </c>
      <c r="U9" s="115" t="str">
        <f t="shared" si="4"/>
        <v/>
      </c>
      <c r="V9" s="115" t="str">
        <f t="shared" si="4"/>
        <v/>
      </c>
      <c r="W9" s="115" t="str">
        <f t="shared" si="4"/>
        <v/>
      </c>
      <c r="X9" s="115" t="str">
        <f t="shared" si="4"/>
        <v/>
      </c>
      <c r="Y9" s="115" t="str">
        <f t="shared" si="4"/>
        <v/>
      </c>
      <c r="Z9" s="115" t="str">
        <f t="shared" si="4"/>
        <v/>
      </c>
      <c r="AA9" s="115" t="str">
        <f t="shared" si="4"/>
        <v/>
      </c>
      <c r="AB9" s="115" t="str">
        <f t="shared" si="4"/>
        <v/>
      </c>
      <c r="AC9" s="116" t="str">
        <f>IF(借入金明細!E9="","",借入金明細!E9)</f>
        <v/>
      </c>
      <c r="AD9" s="116" t="str">
        <f>IF(借入金明細!F9="","",借入金明細!F9)</f>
        <v/>
      </c>
      <c r="AE9" s="116" t="str">
        <f>IF(借入金明細!G9="","",借入金明細!G9)</f>
        <v/>
      </c>
      <c r="AF9" s="128" t="str">
        <f>IF(借入金明細!H9="","",借入金明細!H9)</f>
        <v/>
      </c>
      <c r="AG9" s="128">
        <f>IF(借入金明細!I9="","",借入金明細!I9)</f>
        <v>0</v>
      </c>
      <c r="AH9" s="121" t="str">
        <f>IF(借入金明細!J9="","",借入金明細!J9)</f>
        <v/>
      </c>
      <c r="AI9" s="116" t="str">
        <f>IF(借入金明細!K9="","",借入金明細!K9)</f>
        <v/>
      </c>
      <c r="AJ9" s="116" t="str">
        <f>IF(借入金明細!L9="","",借入金明細!L9)</f>
        <v/>
      </c>
      <c r="AK9" s="116" t="str">
        <f>IF(借入金明細!M9="","",借入金明細!M9)</f>
        <v/>
      </c>
      <c r="AL9" s="116" t="str">
        <f>IF(借入金明細!N9="","",借入金明細!N9)</f>
        <v/>
      </c>
      <c r="AM9" s="103" t="str">
        <f t="shared" si="6"/>
        <v/>
      </c>
      <c r="AQ9" s="2" t="s">
        <v>8</v>
      </c>
      <c r="AU9" s="2" t="str">
        <f t="shared" si="1"/>
        <v/>
      </c>
      <c r="AV9" s="2" t="str">
        <f t="shared" si="5"/>
        <v>島根中央信金</v>
      </c>
      <c r="AW9" s="102">
        <f t="shared" si="2"/>
        <v>0</v>
      </c>
    </row>
    <row r="10" spans="1:49" x14ac:dyDescent="0.15">
      <c r="A10" s="151"/>
      <c r="B10" s="114" t="str">
        <f>IF(借入金明細!B10="","",借入金明細!B10)</f>
        <v/>
      </c>
      <c r="C10" s="134" t="str">
        <f>IF(借入金明細!C10="","",借入金明細!C10)</f>
        <v/>
      </c>
      <c r="D10" s="134" t="str">
        <f>IF(借入金明細!D10="","",借入金明細!D10)</f>
        <v/>
      </c>
      <c r="E10" s="115" t="str">
        <f t="shared" si="3"/>
        <v/>
      </c>
      <c r="F10" s="115" t="str">
        <f t="shared" si="3"/>
        <v/>
      </c>
      <c r="G10" s="115" t="str">
        <f t="shared" si="3"/>
        <v/>
      </c>
      <c r="H10" s="115" t="str">
        <f t="shared" si="3"/>
        <v/>
      </c>
      <c r="I10" s="115" t="str">
        <f t="shared" si="3"/>
        <v/>
      </c>
      <c r="J10" s="115" t="str">
        <f t="shared" si="3"/>
        <v/>
      </c>
      <c r="K10" s="115" t="str">
        <f t="shared" si="3"/>
        <v/>
      </c>
      <c r="L10" s="115" t="str">
        <f t="shared" si="3"/>
        <v/>
      </c>
      <c r="M10" s="115" t="str">
        <f t="shared" si="3"/>
        <v/>
      </c>
      <c r="N10" s="115" t="str">
        <f t="shared" si="3"/>
        <v/>
      </c>
      <c r="O10" s="115" t="str">
        <f t="shared" si="3"/>
        <v/>
      </c>
      <c r="P10" s="115" t="str">
        <f t="shared" si="3"/>
        <v/>
      </c>
      <c r="Q10" s="115" t="str">
        <f t="shared" si="3"/>
        <v/>
      </c>
      <c r="R10" s="115" t="str">
        <f t="shared" si="3"/>
        <v/>
      </c>
      <c r="S10" s="115" t="str">
        <f t="shared" si="3"/>
        <v/>
      </c>
      <c r="T10" s="115" t="str">
        <f t="shared" si="3"/>
        <v/>
      </c>
      <c r="U10" s="115" t="str">
        <f t="shared" si="4"/>
        <v/>
      </c>
      <c r="V10" s="115" t="str">
        <f t="shared" si="4"/>
        <v/>
      </c>
      <c r="W10" s="115" t="str">
        <f t="shared" si="4"/>
        <v/>
      </c>
      <c r="X10" s="115" t="str">
        <f t="shared" si="4"/>
        <v/>
      </c>
      <c r="Y10" s="115" t="str">
        <f t="shared" si="4"/>
        <v/>
      </c>
      <c r="Z10" s="115" t="str">
        <f t="shared" si="4"/>
        <v/>
      </c>
      <c r="AA10" s="115" t="str">
        <f t="shared" si="4"/>
        <v/>
      </c>
      <c r="AB10" s="115" t="str">
        <f t="shared" si="4"/>
        <v/>
      </c>
      <c r="AC10" s="116" t="str">
        <f>IF(借入金明細!E10="","",借入金明細!E10)</f>
        <v/>
      </c>
      <c r="AD10" s="116" t="str">
        <f>IF(借入金明細!F10="","",借入金明細!F10)</f>
        <v/>
      </c>
      <c r="AE10" s="116" t="str">
        <f>IF(借入金明細!G10="","",借入金明細!G10)</f>
        <v/>
      </c>
      <c r="AF10" s="128" t="str">
        <f>IF(借入金明細!H10="","",借入金明細!H10)</f>
        <v/>
      </c>
      <c r="AG10" s="128">
        <f>IF(借入金明細!I10="","",借入金明細!I10)</f>
        <v>0</v>
      </c>
      <c r="AH10" s="121" t="str">
        <f>IF(借入金明細!J10="","",借入金明細!J10)</f>
        <v/>
      </c>
      <c r="AI10" s="116" t="str">
        <f>IF(借入金明細!K10="","",借入金明細!K10)</f>
        <v/>
      </c>
      <c r="AJ10" s="116" t="str">
        <f>IF(借入金明細!L10="","",借入金明細!L10)</f>
        <v/>
      </c>
      <c r="AK10" s="116" t="str">
        <f>IF(借入金明細!M10="","",借入金明細!M10)</f>
        <v/>
      </c>
      <c r="AL10" s="116" t="str">
        <f>IF(借入金明細!N10="","",借入金明細!N10)</f>
        <v/>
      </c>
      <c r="AM10" s="103" t="str">
        <f t="shared" si="6"/>
        <v/>
      </c>
      <c r="AQ10" s="2" t="s">
        <v>9</v>
      </c>
      <c r="AU10" s="2" t="str">
        <f t="shared" si="1"/>
        <v/>
      </c>
      <c r="AV10" s="2" t="str">
        <f t="shared" si="5"/>
        <v>西中国信金</v>
      </c>
      <c r="AW10" s="102">
        <f t="shared" si="2"/>
        <v>0</v>
      </c>
    </row>
    <row r="11" spans="1:49" x14ac:dyDescent="0.15">
      <c r="A11" s="151"/>
      <c r="B11" s="114" t="str">
        <f>IF(借入金明細!B11="","",借入金明細!B11)</f>
        <v/>
      </c>
      <c r="C11" s="134" t="str">
        <f>IF(借入金明細!C11="","",借入金明細!C11)</f>
        <v/>
      </c>
      <c r="D11" s="134" t="str">
        <f>IF(借入金明細!D11="","",借入金明細!D11)</f>
        <v/>
      </c>
      <c r="E11" s="115" t="str">
        <f t="shared" si="3"/>
        <v/>
      </c>
      <c r="F11" s="115" t="str">
        <f t="shared" si="3"/>
        <v/>
      </c>
      <c r="G11" s="115" t="str">
        <f t="shared" si="3"/>
        <v/>
      </c>
      <c r="H11" s="115" t="str">
        <f t="shared" si="3"/>
        <v/>
      </c>
      <c r="I11" s="115" t="str">
        <f t="shared" si="3"/>
        <v/>
      </c>
      <c r="J11" s="115" t="str">
        <f t="shared" si="3"/>
        <v/>
      </c>
      <c r="K11" s="115" t="str">
        <f t="shared" si="3"/>
        <v/>
      </c>
      <c r="L11" s="115" t="str">
        <f t="shared" si="3"/>
        <v/>
      </c>
      <c r="M11" s="115" t="str">
        <f t="shared" si="3"/>
        <v/>
      </c>
      <c r="N11" s="115" t="str">
        <f t="shared" si="3"/>
        <v/>
      </c>
      <c r="O11" s="115" t="str">
        <f t="shared" si="3"/>
        <v/>
      </c>
      <c r="P11" s="115" t="str">
        <f t="shared" si="3"/>
        <v/>
      </c>
      <c r="Q11" s="115" t="str">
        <f t="shared" si="3"/>
        <v/>
      </c>
      <c r="R11" s="115" t="str">
        <f t="shared" si="3"/>
        <v/>
      </c>
      <c r="S11" s="115" t="str">
        <f t="shared" si="3"/>
        <v/>
      </c>
      <c r="T11" s="115" t="str">
        <f t="shared" si="3"/>
        <v/>
      </c>
      <c r="U11" s="115" t="str">
        <f t="shared" si="4"/>
        <v/>
      </c>
      <c r="V11" s="115" t="str">
        <f t="shared" si="4"/>
        <v/>
      </c>
      <c r="W11" s="115" t="str">
        <f t="shared" si="4"/>
        <v/>
      </c>
      <c r="X11" s="115" t="str">
        <f t="shared" si="4"/>
        <v/>
      </c>
      <c r="Y11" s="115" t="str">
        <f t="shared" si="4"/>
        <v/>
      </c>
      <c r="Z11" s="115" t="str">
        <f t="shared" si="4"/>
        <v/>
      </c>
      <c r="AA11" s="115" t="str">
        <f t="shared" si="4"/>
        <v/>
      </c>
      <c r="AB11" s="115" t="str">
        <f t="shared" si="4"/>
        <v/>
      </c>
      <c r="AC11" s="116" t="str">
        <f>IF(借入金明細!E11="","",借入金明細!E11)</f>
        <v/>
      </c>
      <c r="AD11" s="116" t="str">
        <f>IF(借入金明細!F11="","",借入金明細!F11)</f>
        <v/>
      </c>
      <c r="AE11" s="116" t="str">
        <f>IF(借入金明細!G11="","",借入金明細!G11)</f>
        <v/>
      </c>
      <c r="AF11" s="128" t="str">
        <f>IF(借入金明細!H11="","",借入金明細!H11)</f>
        <v/>
      </c>
      <c r="AG11" s="128">
        <f>IF(借入金明細!I11="","",借入金明細!I11)</f>
        <v>0</v>
      </c>
      <c r="AH11" s="121" t="str">
        <f>IF(借入金明細!J11="","",借入金明細!J11)</f>
        <v/>
      </c>
      <c r="AI11" s="116" t="str">
        <f>IF(借入金明細!K11="","",借入金明細!K11)</f>
        <v/>
      </c>
      <c r="AJ11" s="116" t="str">
        <f>IF(借入金明細!L11="","",借入金明細!L11)</f>
        <v/>
      </c>
      <c r="AK11" s="116" t="str">
        <f>IF(借入金明細!M11="","",借入金明細!M11)</f>
        <v/>
      </c>
      <c r="AL11" s="116" t="str">
        <f>IF(借入金明細!N11="","",借入金明細!N11)</f>
        <v/>
      </c>
      <c r="AM11" s="103" t="str">
        <f t="shared" si="6"/>
        <v/>
      </c>
      <c r="AQ11" s="2" t="s">
        <v>10</v>
      </c>
      <c r="AU11" s="2" t="str">
        <f t="shared" si="1"/>
        <v/>
      </c>
      <c r="AV11" s="2" t="str">
        <f t="shared" si="5"/>
        <v>広島銀行</v>
      </c>
      <c r="AW11" s="102">
        <f t="shared" si="2"/>
        <v>0</v>
      </c>
    </row>
    <row r="12" spans="1:49" x14ac:dyDescent="0.15">
      <c r="A12" s="151"/>
      <c r="B12" s="114" t="str">
        <f>IF(借入金明細!B12="","",借入金明細!B12)</f>
        <v/>
      </c>
      <c r="C12" s="134" t="str">
        <f>IF(借入金明細!C12="","",借入金明細!C12)</f>
        <v/>
      </c>
      <c r="D12" s="134" t="str">
        <f>IF(借入金明細!D12="","",借入金明細!D12)</f>
        <v/>
      </c>
      <c r="E12" s="115" t="str">
        <f t="shared" si="3"/>
        <v/>
      </c>
      <c r="F12" s="115" t="str">
        <f t="shared" si="3"/>
        <v/>
      </c>
      <c r="G12" s="115" t="str">
        <f t="shared" si="3"/>
        <v/>
      </c>
      <c r="H12" s="115" t="str">
        <f t="shared" si="3"/>
        <v/>
      </c>
      <c r="I12" s="115" t="str">
        <f t="shared" si="3"/>
        <v/>
      </c>
      <c r="J12" s="115" t="str">
        <f t="shared" si="3"/>
        <v/>
      </c>
      <c r="K12" s="115" t="str">
        <f t="shared" si="3"/>
        <v/>
      </c>
      <c r="L12" s="115" t="str">
        <f t="shared" si="3"/>
        <v/>
      </c>
      <c r="M12" s="115" t="str">
        <f t="shared" si="3"/>
        <v/>
      </c>
      <c r="N12" s="115" t="str">
        <f t="shared" si="3"/>
        <v/>
      </c>
      <c r="O12" s="115" t="str">
        <f t="shared" si="3"/>
        <v/>
      </c>
      <c r="P12" s="115" t="str">
        <f t="shared" si="3"/>
        <v/>
      </c>
      <c r="Q12" s="115" t="str">
        <f t="shared" si="3"/>
        <v/>
      </c>
      <c r="R12" s="115" t="str">
        <f t="shared" si="3"/>
        <v/>
      </c>
      <c r="S12" s="115" t="str">
        <f t="shared" si="3"/>
        <v/>
      </c>
      <c r="T12" s="115" t="str">
        <f t="shared" si="3"/>
        <v/>
      </c>
      <c r="U12" s="115" t="str">
        <f t="shared" si="4"/>
        <v/>
      </c>
      <c r="V12" s="115" t="str">
        <f t="shared" si="4"/>
        <v/>
      </c>
      <c r="W12" s="115" t="str">
        <f t="shared" si="4"/>
        <v/>
      </c>
      <c r="X12" s="115" t="str">
        <f t="shared" si="4"/>
        <v/>
      </c>
      <c r="Y12" s="115" t="str">
        <f t="shared" si="4"/>
        <v/>
      </c>
      <c r="Z12" s="115" t="str">
        <f t="shared" si="4"/>
        <v/>
      </c>
      <c r="AA12" s="115" t="str">
        <f t="shared" si="4"/>
        <v/>
      </c>
      <c r="AB12" s="115" t="str">
        <f t="shared" si="4"/>
        <v/>
      </c>
      <c r="AC12" s="116" t="str">
        <f>IF(借入金明細!E12="","",借入金明細!E12)</f>
        <v/>
      </c>
      <c r="AD12" s="116" t="str">
        <f>IF(借入金明細!F12="","",借入金明細!F12)</f>
        <v/>
      </c>
      <c r="AE12" s="116" t="str">
        <f>IF(借入金明細!G12="","",借入金明細!G12)</f>
        <v/>
      </c>
      <c r="AF12" s="128" t="str">
        <f>IF(借入金明細!H12="","",借入金明細!H12)</f>
        <v/>
      </c>
      <c r="AG12" s="128">
        <f>IF(借入金明細!I12="","",借入金明細!I12)</f>
        <v>0</v>
      </c>
      <c r="AH12" s="121" t="str">
        <f>IF(借入金明細!J12="","",借入金明細!J12)</f>
        <v/>
      </c>
      <c r="AI12" s="116" t="str">
        <f>IF(借入金明細!K12="","",借入金明細!K12)</f>
        <v/>
      </c>
      <c r="AJ12" s="116" t="str">
        <f>IF(借入金明細!L12="","",借入金明細!L12)</f>
        <v/>
      </c>
      <c r="AK12" s="116" t="str">
        <f>IF(借入金明細!M12="","",借入金明細!M12)</f>
        <v/>
      </c>
      <c r="AL12" s="116" t="str">
        <f>IF(借入金明細!N12="","",借入金明細!N12)</f>
        <v/>
      </c>
      <c r="AM12" s="103" t="str">
        <f t="shared" si="6"/>
        <v/>
      </c>
      <c r="AQ12" s="2" t="s">
        <v>2</v>
      </c>
      <c r="AU12" s="2" t="str">
        <f t="shared" si="1"/>
        <v/>
      </c>
      <c r="AV12" s="2" t="str">
        <f t="shared" si="5"/>
        <v>しまね信金</v>
      </c>
      <c r="AW12" s="102">
        <f t="shared" si="2"/>
        <v>0</v>
      </c>
    </row>
    <row r="13" spans="1:49" x14ac:dyDescent="0.15">
      <c r="A13" s="151"/>
      <c r="B13" s="114" t="str">
        <f>IF(借入金明細!B13="","",借入金明細!B13)</f>
        <v/>
      </c>
      <c r="C13" s="134" t="str">
        <f>IF(借入金明細!C13="","",借入金明細!C13)</f>
        <v/>
      </c>
      <c r="D13" s="134" t="str">
        <f>IF(借入金明細!D13="","",借入金明細!D13)</f>
        <v/>
      </c>
      <c r="E13" s="115" t="str">
        <f t="shared" si="3"/>
        <v/>
      </c>
      <c r="F13" s="115" t="str">
        <f t="shared" si="3"/>
        <v/>
      </c>
      <c r="G13" s="115" t="str">
        <f t="shared" si="3"/>
        <v/>
      </c>
      <c r="H13" s="115" t="str">
        <f t="shared" si="3"/>
        <v/>
      </c>
      <c r="I13" s="115" t="str">
        <f t="shared" si="3"/>
        <v/>
      </c>
      <c r="J13" s="115" t="str">
        <f t="shared" si="3"/>
        <v/>
      </c>
      <c r="K13" s="115" t="str">
        <f t="shared" si="3"/>
        <v/>
      </c>
      <c r="L13" s="115" t="str">
        <f t="shared" si="3"/>
        <v/>
      </c>
      <c r="M13" s="115" t="str">
        <f t="shared" si="3"/>
        <v/>
      </c>
      <c r="N13" s="115" t="str">
        <f t="shared" si="3"/>
        <v/>
      </c>
      <c r="O13" s="115" t="str">
        <f t="shared" si="3"/>
        <v/>
      </c>
      <c r="P13" s="115" t="str">
        <f t="shared" si="3"/>
        <v/>
      </c>
      <c r="Q13" s="115" t="str">
        <f t="shared" si="3"/>
        <v/>
      </c>
      <c r="R13" s="115" t="str">
        <f t="shared" si="3"/>
        <v/>
      </c>
      <c r="S13" s="115" t="str">
        <f t="shared" si="3"/>
        <v/>
      </c>
      <c r="T13" s="115" t="str">
        <f t="shared" si="3"/>
        <v/>
      </c>
      <c r="U13" s="115" t="str">
        <f t="shared" si="4"/>
        <v/>
      </c>
      <c r="V13" s="115" t="str">
        <f t="shared" si="4"/>
        <v/>
      </c>
      <c r="W13" s="115" t="str">
        <f t="shared" si="4"/>
        <v/>
      </c>
      <c r="X13" s="115" t="str">
        <f t="shared" si="4"/>
        <v/>
      </c>
      <c r="Y13" s="115" t="str">
        <f t="shared" si="4"/>
        <v/>
      </c>
      <c r="Z13" s="115" t="str">
        <f t="shared" si="4"/>
        <v/>
      </c>
      <c r="AA13" s="115" t="str">
        <f t="shared" si="4"/>
        <v/>
      </c>
      <c r="AB13" s="115" t="str">
        <f t="shared" si="4"/>
        <v/>
      </c>
      <c r="AC13" s="116" t="str">
        <f>IF(借入金明細!E13="","",借入金明細!E13)</f>
        <v/>
      </c>
      <c r="AD13" s="116" t="str">
        <f>IF(借入金明細!F13="","",借入金明細!F13)</f>
        <v/>
      </c>
      <c r="AE13" s="116" t="str">
        <f>IF(借入金明細!G13="","",借入金明細!G13)</f>
        <v/>
      </c>
      <c r="AF13" s="128" t="str">
        <f>IF(借入金明細!H13="","",借入金明細!H13)</f>
        <v/>
      </c>
      <c r="AG13" s="128">
        <f>IF(借入金明細!I13="","",借入金明細!I13)</f>
        <v>0</v>
      </c>
      <c r="AH13" s="121" t="str">
        <f>IF(借入金明細!J13="","",借入金明細!J13)</f>
        <v/>
      </c>
      <c r="AI13" s="116" t="str">
        <f>IF(借入金明細!K13="","",借入金明細!K13)</f>
        <v/>
      </c>
      <c r="AJ13" s="116" t="str">
        <f>IF(借入金明細!L13="","",借入金明細!L13)</f>
        <v/>
      </c>
      <c r="AK13" s="116" t="str">
        <f>IF(借入金明細!M13="","",借入金明細!M13)</f>
        <v/>
      </c>
      <c r="AL13" s="116" t="str">
        <f>IF(借入金明細!N13="","",借入金明細!N13)</f>
        <v/>
      </c>
      <c r="AM13" s="103" t="str">
        <f t="shared" si="6"/>
        <v/>
      </c>
      <c r="AQ13" s="2" t="s">
        <v>11</v>
      </c>
      <c r="AU13" s="2" t="str">
        <f t="shared" si="1"/>
        <v/>
      </c>
      <c r="AV13" s="2" t="str">
        <f t="shared" si="5"/>
        <v>三菱東京ＵＦＪ</v>
      </c>
      <c r="AW13" s="102">
        <f t="shared" si="2"/>
        <v>0</v>
      </c>
    </row>
    <row r="14" spans="1:49" x14ac:dyDescent="0.15">
      <c r="A14" s="151"/>
      <c r="B14" s="114" t="str">
        <f>IF(借入金明細!B14="","",借入金明細!B14)</f>
        <v/>
      </c>
      <c r="C14" s="134" t="str">
        <f>IF(借入金明細!C14="","",借入金明細!C14)</f>
        <v/>
      </c>
      <c r="D14" s="134" t="str">
        <f>IF(借入金明細!D14="","",借入金明細!D14)</f>
        <v/>
      </c>
      <c r="E14" s="115" t="str">
        <f t="shared" si="3"/>
        <v/>
      </c>
      <c r="F14" s="115" t="str">
        <f t="shared" si="3"/>
        <v/>
      </c>
      <c r="G14" s="115" t="str">
        <f t="shared" si="3"/>
        <v/>
      </c>
      <c r="H14" s="115" t="str">
        <f t="shared" si="3"/>
        <v/>
      </c>
      <c r="I14" s="115" t="str">
        <f t="shared" si="3"/>
        <v/>
      </c>
      <c r="J14" s="115" t="str">
        <f t="shared" si="3"/>
        <v/>
      </c>
      <c r="K14" s="115" t="str">
        <f t="shared" si="3"/>
        <v/>
      </c>
      <c r="L14" s="115" t="str">
        <f t="shared" si="3"/>
        <v/>
      </c>
      <c r="M14" s="115" t="str">
        <f t="shared" si="3"/>
        <v/>
      </c>
      <c r="N14" s="115" t="str">
        <f t="shared" si="3"/>
        <v/>
      </c>
      <c r="O14" s="115" t="str">
        <f t="shared" si="3"/>
        <v/>
      </c>
      <c r="P14" s="115" t="str">
        <f t="shared" si="3"/>
        <v/>
      </c>
      <c r="Q14" s="115" t="str">
        <f t="shared" si="3"/>
        <v/>
      </c>
      <c r="R14" s="115" t="str">
        <f t="shared" si="3"/>
        <v/>
      </c>
      <c r="S14" s="115" t="str">
        <f t="shared" si="3"/>
        <v/>
      </c>
      <c r="T14" s="115" t="str">
        <f t="shared" si="3"/>
        <v/>
      </c>
      <c r="U14" s="115" t="str">
        <f t="shared" si="4"/>
        <v/>
      </c>
      <c r="V14" s="115" t="str">
        <f t="shared" si="4"/>
        <v/>
      </c>
      <c r="W14" s="115" t="str">
        <f t="shared" si="4"/>
        <v/>
      </c>
      <c r="X14" s="115" t="str">
        <f t="shared" si="4"/>
        <v/>
      </c>
      <c r="Y14" s="115" t="str">
        <f t="shared" si="4"/>
        <v/>
      </c>
      <c r="Z14" s="115" t="str">
        <f t="shared" si="4"/>
        <v/>
      </c>
      <c r="AA14" s="115" t="str">
        <f t="shared" si="4"/>
        <v/>
      </c>
      <c r="AB14" s="115" t="str">
        <f t="shared" si="4"/>
        <v/>
      </c>
      <c r="AC14" s="116" t="str">
        <f>IF(借入金明細!E14="","",借入金明細!E14)</f>
        <v/>
      </c>
      <c r="AD14" s="116" t="str">
        <f>IF(借入金明細!F14="","",借入金明細!F14)</f>
        <v/>
      </c>
      <c r="AE14" s="116" t="str">
        <f>IF(借入金明細!G14="","",借入金明細!G14)</f>
        <v/>
      </c>
      <c r="AF14" s="128" t="str">
        <f>IF(借入金明細!H14="","",借入金明細!H14)</f>
        <v/>
      </c>
      <c r="AG14" s="128">
        <f>IF(借入金明細!I14="","",借入金明細!I14)</f>
        <v>0</v>
      </c>
      <c r="AH14" s="121" t="str">
        <f>IF(借入金明細!J14="","",借入金明細!J14)</f>
        <v/>
      </c>
      <c r="AI14" s="116" t="str">
        <f>IF(借入金明細!K14="","",借入金明細!K14)</f>
        <v/>
      </c>
      <c r="AJ14" s="116" t="str">
        <f>IF(借入金明細!L14="","",借入金明細!L14)</f>
        <v/>
      </c>
      <c r="AK14" s="116" t="str">
        <f>IF(借入金明細!M14="","",借入金明細!M14)</f>
        <v/>
      </c>
      <c r="AL14" s="116" t="str">
        <f>IF(借入金明細!N14="","",借入金明細!N14)</f>
        <v/>
      </c>
      <c r="AM14" s="103" t="str">
        <f t="shared" si="6"/>
        <v/>
      </c>
      <c r="AQ14" s="2" t="s">
        <v>12</v>
      </c>
      <c r="AU14" s="2" t="str">
        <f t="shared" si="1"/>
        <v/>
      </c>
      <c r="AV14" s="2" t="str">
        <f t="shared" si="5"/>
        <v>ゆうちょ銀行</v>
      </c>
      <c r="AW14" s="102">
        <f t="shared" si="2"/>
        <v>0</v>
      </c>
    </row>
    <row r="15" spans="1:49" x14ac:dyDescent="0.15">
      <c r="A15" s="151"/>
      <c r="B15" s="114" t="str">
        <f>IF(借入金明細!B15="","",借入金明細!B15)</f>
        <v/>
      </c>
      <c r="C15" s="134" t="str">
        <f>IF(借入金明細!C15="","",借入金明細!C15)</f>
        <v/>
      </c>
      <c r="D15" s="134" t="str">
        <f>IF(借入金明細!D15="","",借入金明細!D15)</f>
        <v/>
      </c>
      <c r="E15" s="115" t="str">
        <f t="shared" si="3"/>
        <v/>
      </c>
      <c r="F15" s="115" t="str">
        <f t="shared" si="3"/>
        <v/>
      </c>
      <c r="G15" s="115" t="str">
        <f t="shared" si="3"/>
        <v/>
      </c>
      <c r="H15" s="115" t="str">
        <f t="shared" si="3"/>
        <v/>
      </c>
      <c r="I15" s="115" t="str">
        <f t="shared" si="3"/>
        <v/>
      </c>
      <c r="J15" s="115" t="str">
        <f t="shared" si="3"/>
        <v/>
      </c>
      <c r="K15" s="115" t="str">
        <f t="shared" si="3"/>
        <v/>
      </c>
      <c r="L15" s="115" t="str">
        <f t="shared" si="3"/>
        <v/>
      </c>
      <c r="M15" s="115" t="str">
        <f t="shared" si="3"/>
        <v/>
      </c>
      <c r="N15" s="115" t="str">
        <f t="shared" si="3"/>
        <v/>
      </c>
      <c r="O15" s="115" t="str">
        <f t="shared" si="3"/>
        <v/>
      </c>
      <c r="P15" s="115" t="str">
        <f t="shared" si="3"/>
        <v/>
      </c>
      <c r="Q15" s="115" t="str">
        <f t="shared" si="3"/>
        <v/>
      </c>
      <c r="R15" s="115" t="str">
        <f t="shared" si="3"/>
        <v/>
      </c>
      <c r="S15" s="115" t="str">
        <f t="shared" si="3"/>
        <v/>
      </c>
      <c r="T15" s="115" t="str">
        <f t="shared" si="3"/>
        <v/>
      </c>
      <c r="U15" s="115" t="str">
        <f t="shared" si="4"/>
        <v/>
      </c>
      <c r="V15" s="115" t="str">
        <f t="shared" si="4"/>
        <v/>
      </c>
      <c r="W15" s="115" t="str">
        <f t="shared" si="4"/>
        <v/>
      </c>
      <c r="X15" s="115" t="str">
        <f t="shared" si="4"/>
        <v/>
      </c>
      <c r="Y15" s="115" t="str">
        <f t="shared" si="4"/>
        <v/>
      </c>
      <c r="Z15" s="115" t="str">
        <f t="shared" si="4"/>
        <v/>
      </c>
      <c r="AA15" s="115" t="str">
        <f t="shared" si="4"/>
        <v/>
      </c>
      <c r="AB15" s="115" t="str">
        <f t="shared" si="4"/>
        <v/>
      </c>
      <c r="AC15" s="116" t="str">
        <f>IF(借入金明細!E15="","",借入金明細!E15)</f>
        <v/>
      </c>
      <c r="AD15" s="116" t="str">
        <f>IF(借入金明細!F15="","",借入金明細!F15)</f>
        <v/>
      </c>
      <c r="AE15" s="116" t="str">
        <f>IF(借入金明細!G15="","",借入金明細!G15)</f>
        <v/>
      </c>
      <c r="AF15" s="128" t="str">
        <f>IF(借入金明細!H15="","",借入金明細!H15)</f>
        <v/>
      </c>
      <c r="AG15" s="128">
        <f>IF(借入金明細!I15="","",借入金明細!I15)</f>
        <v>0</v>
      </c>
      <c r="AH15" s="121" t="str">
        <f>IF(借入金明細!J15="","",借入金明細!J15)</f>
        <v/>
      </c>
      <c r="AI15" s="116" t="str">
        <f>IF(借入金明細!K15="","",借入金明細!K15)</f>
        <v/>
      </c>
      <c r="AJ15" s="116" t="str">
        <f>IF(借入金明細!L15="","",借入金明細!L15)</f>
        <v/>
      </c>
      <c r="AK15" s="116" t="str">
        <f>IF(借入金明細!M15="","",借入金明細!M15)</f>
        <v/>
      </c>
      <c r="AL15" s="116" t="str">
        <f>IF(借入金明細!N15="","",借入金明細!N15)</f>
        <v/>
      </c>
      <c r="AM15" s="103" t="str">
        <f t="shared" si="6"/>
        <v/>
      </c>
      <c r="AQ15" s="2" t="s">
        <v>13</v>
      </c>
      <c r="AU15" s="2" t="str">
        <f t="shared" si="1"/>
        <v/>
      </c>
      <c r="AV15" s="2" t="str">
        <f t="shared" si="5"/>
        <v>山口銀行</v>
      </c>
      <c r="AW15" s="102">
        <f t="shared" si="2"/>
        <v>0</v>
      </c>
    </row>
    <row r="16" spans="1:49" x14ac:dyDescent="0.15">
      <c r="A16" s="151"/>
      <c r="B16" s="114" t="str">
        <f>IF(借入金明細!B16="","",借入金明細!B16)</f>
        <v/>
      </c>
      <c r="C16" s="134" t="str">
        <f>IF(借入金明細!C16="","",借入金明細!C16)</f>
        <v/>
      </c>
      <c r="D16" s="134" t="str">
        <f>IF(借入金明細!D16="","",借入金明細!D16)</f>
        <v/>
      </c>
      <c r="E16" s="115" t="str">
        <f t="shared" si="3"/>
        <v/>
      </c>
      <c r="F16" s="115" t="str">
        <f t="shared" si="3"/>
        <v/>
      </c>
      <c r="G16" s="115" t="str">
        <f t="shared" si="3"/>
        <v/>
      </c>
      <c r="H16" s="115" t="str">
        <f t="shared" si="3"/>
        <v/>
      </c>
      <c r="I16" s="115" t="str">
        <f t="shared" si="3"/>
        <v/>
      </c>
      <c r="J16" s="115" t="str">
        <f t="shared" si="3"/>
        <v/>
      </c>
      <c r="K16" s="115" t="str">
        <f t="shared" si="3"/>
        <v/>
      </c>
      <c r="L16" s="115" t="str">
        <f t="shared" si="3"/>
        <v/>
      </c>
      <c r="M16" s="115" t="str">
        <f t="shared" si="3"/>
        <v/>
      </c>
      <c r="N16" s="115" t="str">
        <f t="shared" si="3"/>
        <v/>
      </c>
      <c r="O16" s="115" t="str">
        <f t="shared" si="3"/>
        <v/>
      </c>
      <c r="P16" s="115" t="str">
        <f t="shared" si="3"/>
        <v/>
      </c>
      <c r="Q16" s="115" t="str">
        <f t="shared" si="3"/>
        <v/>
      </c>
      <c r="R16" s="115" t="str">
        <f t="shared" si="3"/>
        <v/>
      </c>
      <c r="S16" s="115" t="str">
        <f t="shared" si="3"/>
        <v/>
      </c>
      <c r="T16" s="115" t="str">
        <f t="shared" si="3"/>
        <v/>
      </c>
      <c r="U16" s="115" t="str">
        <f t="shared" si="4"/>
        <v/>
      </c>
      <c r="V16" s="115" t="str">
        <f t="shared" si="4"/>
        <v/>
      </c>
      <c r="W16" s="115" t="str">
        <f t="shared" si="4"/>
        <v/>
      </c>
      <c r="X16" s="115" t="str">
        <f t="shared" si="4"/>
        <v/>
      </c>
      <c r="Y16" s="115" t="str">
        <f t="shared" si="4"/>
        <v/>
      </c>
      <c r="Z16" s="115" t="str">
        <f t="shared" si="4"/>
        <v/>
      </c>
      <c r="AA16" s="115" t="str">
        <f t="shared" si="4"/>
        <v/>
      </c>
      <c r="AB16" s="115" t="str">
        <f t="shared" si="4"/>
        <v/>
      </c>
      <c r="AC16" s="116" t="str">
        <f>IF(借入金明細!E16="","",借入金明細!E16)</f>
        <v/>
      </c>
      <c r="AD16" s="116" t="str">
        <f>IF(借入金明細!F16="","",借入金明細!F16)</f>
        <v/>
      </c>
      <c r="AE16" s="116" t="str">
        <f>IF(借入金明細!G16="","",借入金明細!G16)</f>
        <v/>
      </c>
      <c r="AF16" s="128" t="str">
        <f>IF(借入金明細!H16="","",借入金明細!H16)</f>
        <v/>
      </c>
      <c r="AG16" s="128">
        <f>IF(借入金明細!I16="","",借入金明細!I16)</f>
        <v>0</v>
      </c>
      <c r="AH16" s="121" t="str">
        <f>IF(借入金明細!J16="","",借入金明細!J16)</f>
        <v/>
      </c>
      <c r="AI16" s="116" t="str">
        <f>IF(借入金明細!K16="","",借入金明細!K16)</f>
        <v/>
      </c>
      <c r="AJ16" s="116" t="str">
        <f>IF(借入金明細!L16="","",借入金明細!L16)</f>
        <v/>
      </c>
      <c r="AK16" s="116" t="str">
        <f>IF(借入金明細!M16="","",借入金明細!M16)</f>
        <v/>
      </c>
      <c r="AL16" s="116" t="str">
        <f>IF(借入金明細!N16="","",借入金明細!N16)</f>
        <v/>
      </c>
      <c r="AM16" s="103" t="str">
        <f t="shared" si="6"/>
        <v/>
      </c>
      <c r="AQ16" s="2" t="s">
        <v>8</v>
      </c>
      <c r="AU16" s="2" t="str">
        <f t="shared" si="1"/>
        <v/>
      </c>
      <c r="AV16" s="2" t="str">
        <f t="shared" si="5"/>
        <v>島根中央信金</v>
      </c>
      <c r="AW16" s="102">
        <f t="shared" si="2"/>
        <v>0</v>
      </c>
    </row>
    <row r="17" spans="1:49" x14ac:dyDescent="0.15">
      <c r="A17" s="151"/>
      <c r="B17" s="114" t="str">
        <f>IF(借入金明細!B17="","",借入金明細!B17)</f>
        <v/>
      </c>
      <c r="C17" s="134" t="str">
        <f>IF(借入金明細!C17="","",借入金明細!C17)</f>
        <v/>
      </c>
      <c r="D17" s="134" t="str">
        <f>IF(借入金明細!D17="","",借入金明細!D17)</f>
        <v/>
      </c>
      <c r="E17" s="115" t="str">
        <f t="shared" si="3"/>
        <v/>
      </c>
      <c r="F17" s="115" t="str">
        <f t="shared" si="3"/>
        <v/>
      </c>
      <c r="G17" s="115" t="str">
        <f t="shared" si="3"/>
        <v/>
      </c>
      <c r="H17" s="115" t="str">
        <f t="shared" si="3"/>
        <v/>
      </c>
      <c r="I17" s="115" t="str">
        <f t="shared" si="3"/>
        <v/>
      </c>
      <c r="J17" s="115" t="str">
        <f t="shared" si="3"/>
        <v/>
      </c>
      <c r="K17" s="115" t="str">
        <f t="shared" si="3"/>
        <v/>
      </c>
      <c r="L17" s="115" t="str">
        <f t="shared" si="3"/>
        <v/>
      </c>
      <c r="M17" s="115" t="str">
        <f t="shared" si="3"/>
        <v/>
      </c>
      <c r="N17" s="115" t="str">
        <f t="shared" si="3"/>
        <v/>
      </c>
      <c r="O17" s="115" t="str">
        <f t="shared" si="3"/>
        <v/>
      </c>
      <c r="P17" s="115" t="str">
        <f t="shared" si="3"/>
        <v/>
      </c>
      <c r="Q17" s="115" t="str">
        <f t="shared" si="3"/>
        <v/>
      </c>
      <c r="R17" s="115" t="str">
        <f t="shared" si="3"/>
        <v/>
      </c>
      <c r="S17" s="115" t="str">
        <f t="shared" si="3"/>
        <v/>
      </c>
      <c r="T17" s="115" t="str">
        <f t="shared" si="3"/>
        <v/>
      </c>
      <c r="U17" s="115" t="str">
        <f t="shared" si="4"/>
        <v/>
      </c>
      <c r="V17" s="115" t="str">
        <f t="shared" si="4"/>
        <v/>
      </c>
      <c r="W17" s="115" t="str">
        <f t="shared" si="4"/>
        <v/>
      </c>
      <c r="X17" s="115" t="str">
        <f t="shared" si="4"/>
        <v/>
      </c>
      <c r="Y17" s="115" t="str">
        <f t="shared" si="4"/>
        <v/>
      </c>
      <c r="Z17" s="115" t="str">
        <f t="shared" si="4"/>
        <v/>
      </c>
      <c r="AA17" s="115" t="str">
        <f t="shared" si="4"/>
        <v/>
      </c>
      <c r="AB17" s="115" t="str">
        <f t="shared" si="4"/>
        <v/>
      </c>
      <c r="AC17" s="116" t="str">
        <f>IF(借入金明細!E17="","",借入金明細!E17)</f>
        <v/>
      </c>
      <c r="AD17" s="116" t="str">
        <f>IF(借入金明細!F17="","",借入金明細!F17)</f>
        <v/>
      </c>
      <c r="AE17" s="116" t="str">
        <f>IF(借入金明細!G17="","",借入金明細!G17)</f>
        <v/>
      </c>
      <c r="AF17" s="128" t="str">
        <f>IF(借入金明細!H17="","",借入金明細!H17)</f>
        <v/>
      </c>
      <c r="AG17" s="128">
        <f>IF(借入金明細!I17="","",借入金明細!I17)</f>
        <v>0</v>
      </c>
      <c r="AH17" s="121" t="str">
        <f>IF(借入金明細!J17="","",借入金明細!J17)</f>
        <v/>
      </c>
      <c r="AI17" s="116" t="str">
        <f>IF(借入金明細!K17="","",借入金明細!K17)</f>
        <v/>
      </c>
      <c r="AJ17" s="116" t="str">
        <f>IF(借入金明細!L17="","",借入金明細!L17)</f>
        <v/>
      </c>
      <c r="AK17" s="116" t="str">
        <f>IF(借入金明細!M17="","",借入金明細!M17)</f>
        <v/>
      </c>
      <c r="AL17" s="116" t="str">
        <f>IF(借入金明細!N17="","",借入金明細!N17)</f>
        <v/>
      </c>
      <c r="AM17" s="103" t="str">
        <f t="shared" si="6"/>
        <v/>
      </c>
      <c r="AQ17" s="2" t="s">
        <v>2</v>
      </c>
      <c r="AU17" s="2" t="str">
        <f t="shared" si="1"/>
        <v/>
      </c>
      <c r="AV17" s="2" t="str">
        <f t="shared" si="5"/>
        <v>しまね信金</v>
      </c>
      <c r="AW17" s="102">
        <f t="shared" si="2"/>
        <v>0</v>
      </c>
    </row>
    <row r="18" spans="1:49" x14ac:dyDescent="0.15">
      <c r="A18" s="152"/>
      <c r="B18" s="117" t="str">
        <f>IF(借入金明細!B18="","",借入金明細!B18)</f>
        <v/>
      </c>
      <c r="C18" s="135" t="str">
        <f>IF(借入金明細!C18="","",借入金明細!C18)</f>
        <v/>
      </c>
      <c r="D18" s="135" t="str">
        <f>IF(借入金明細!D18="","",借入金明細!D18)</f>
        <v/>
      </c>
      <c r="E18" s="118" t="str">
        <f>IFERROR(IF((D18-$AF18)&lt;0,"",(D18-$AF18)),"")</f>
        <v/>
      </c>
      <c r="F18" s="118" t="str">
        <f t="shared" si="3"/>
        <v/>
      </c>
      <c r="G18" s="118" t="str">
        <f t="shared" si="3"/>
        <v/>
      </c>
      <c r="H18" s="118" t="str">
        <f t="shared" si="3"/>
        <v/>
      </c>
      <c r="I18" s="118" t="str">
        <f t="shared" si="3"/>
        <v/>
      </c>
      <c r="J18" s="118" t="str">
        <f t="shared" si="3"/>
        <v/>
      </c>
      <c r="K18" s="118" t="str">
        <f t="shared" si="3"/>
        <v/>
      </c>
      <c r="L18" s="118" t="str">
        <f t="shared" si="3"/>
        <v/>
      </c>
      <c r="M18" s="118" t="str">
        <f t="shared" si="3"/>
        <v/>
      </c>
      <c r="N18" s="118" t="str">
        <f t="shared" si="3"/>
        <v/>
      </c>
      <c r="O18" s="118" t="str">
        <f t="shared" si="3"/>
        <v/>
      </c>
      <c r="P18" s="118" t="str">
        <f t="shared" si="3"/>
        <v/>
      </c>
      <c r="Q18" s="118" t="str">
        <f t="shared" si="3"/>
        <v/>
      </c>
      <c r="R18" s="118" t="str">
        <f t="shared" si="3"/>
        <v/>
      </c>
      <c r="S18" s="118" t="str">
        <f t="shared" si="3"/>
        <v/>
      </c>
      <c r="T18" s="118" t="str">
        <f t="shared" si="3"/>
        <v/>
      </c>
      <c r="U18" s="118" t="str">
        <f t="shared" si="4"/>
        <v/>
      </c>
      <c r="V18" s="118" t="str">
        <f t="shared" si="4"/>
        <v/>
      </c>
      <c r="W18" s="118" t="str">
        <f t="shared" si="4"/>
        <v/>
      </c>
      <c r="X18" s="118" t="str">
        <f t="shared" si="4"/>
        <v/>
      </c>
      <c r="Y18" s="118" t="str">
        <f t="shared" si="4"/>
        <v/>
      </c>
      <c r="Z18" s="118" t="str">
        <f t="shared" si="4"/>
        <v/>
      </c>
      <c r="AA18" s="118" t="str">
        <f t="shared" si="4"/>
        <v/>
      </c>
      <c r="AB18" s="118" t="str">
        <f t="shared" si="4"/>
        <v/>
      </c>
      <c r="AC18" s="119" t="str">
        <f>IF(借入金明細!E18="","",借入金明細!E18)</f>
        <v/>
      </c>
      <c r="AD18" s="119" t="str">
        <f>IF(借入金明細!F18="","",借入金明細!F18)</f>
        <v/>
      </c>
      <c r="AE18" s="119" t="str">
        <f>IF(借入金明細!G18="","",借入金明細!G18)</f>
        <v/>
      </c>
      <c r="AF18" s="129" t="str">
        <f>IF(借入金明細!H18="","",借入金明細!H18)</f>
        <v/>
      </c>
      <c r="AG18" s="129">
        <f>IF(借入金明細!I18="","",借入金明細!I18)</f>
        <v>0</v>
      </c>
      <c r="AH18" s="122" t="str">
        <f>IF(借入金明細!J18="","",借入金明細!J18)</f>
        <v/>
      </c>
      <c r="AI18" s="119" t="str">
        <f>IF(借入金明細!K18="","",借入金明細!K18)</f>
        <v/>
      </c>
      <c r="AJ18" s="119" t="str">
        <f>IF(借入金明細!L18="","",借入金明細!L18)</f>
        <v/>
      </c>
      <c r="AK18" s="119" t="str">
        <f>IF(借入金明細!M18="","",借入金明細!M18)</f>
        <v/>
      </c>
      <c r="AL18" s="119" t="str">
        <f>IF(借入金明細!N18="","",借入金明細!N18)</f>
        <v/>
      </c>
      <c r="AM18" s="103" t="str">
        <f t="shared" si="6"/>
        <v/>
      </c>
      <c r="AQ18" s="2" t="s">
        <v>14</v>
      </c>
      <c r="AU18" s="2" t="str">
        <f t="shared" si="1"/>
        <v/>
      </c>
      <c r="AV18" s="2" t="str">
        <f t="shared" si="5"/>
        <v>日本政策投資銀行</v>
      </c>
      <c r="AW18" s="102">
        <f t="shared" si="2"/>
        <v>0</v>
      </c>
    </row>
    <row r="19" spans="1:49" x14ac:dyDescent="0.15">
      <c r="A19" s="40"/>
      <c r="B19" s="41" t="s">
        <v>51</v>
      </c>
      <c r="C19" s="126">
        <f t="shared" ref="C19:AB19" si="7">SUM(C5:C18)</f>
        <v>0</v>
      </c>
      <c r="D19" s="126">
        <f t="shared" si="7"/>
        <v>0</v>
      </c>
      <c r="E19" s="42">
        <f t="shared" si="7"/>
        <v>0</v>
      </c>
      <c r="F19" s="42">
        <f t="shared" si="7"/>
        <v>0</v>
      </c>
      <c r="G19" s="42">
        <f t="shared" si="7"/>
        <v>0</v>
      </c>
      <c r="H19" s="42">
        <f t="shared" si="7"/>
        <v>0</v>
      </c>
      <c r="I19" s="42">
        <f t="shared" si="7"/>
        <v>0</v>
      </c>
      <c r="J19" s="42">
        <f t="shared" si="7"/>
        <v>0</v>
      </c>
      <c r="K19" s="42">
        <f t="shared" si="7"/>
        <v>0</v>
      </c>
      <c r="L19" s="42">
        <f t="shared" si="7"/>
        <v>0</v>
      </c>
      <c r="M19" s="42">
        <f t="shared" si="7"/>
        <v>0</v>
      </c>
      <c r="N19" s="42">
        <f t="shared" si="7"/>
        <v>0</v>
      </c>
      <c r="O19" s="42">
        <f t="shared" si="7"/>
        <v>0</v>
      </c>
      <c r="P19" s="42">
        <f t="shared" si="7"/>
        <v>0</v>
      </c>
      <c r="Q19" s="42">
        <f t="shared" si="7"/>
        <v>0</v>
      </c>
      <c r="R19" s="42">
        <f t="shared" si="7"/>
        <v>0</v>
      </c>
      <c r="S19" s="42">
        <f t="shared" si="7"/>
        <v>0</v>
      </c>
      <c r="T19" s="42">
        <f t="shared" si="7"/>
        <v>0</v>
      </c>
      <c r="U19" s="42">
        <f t="shared" si="7"/>
        <v>0</v>
      </c>
      <c r="V19" s="42">
        <f t="shared" si="7"/>
        <v>0</v>
      </c>
      <c r="W19" s="42">
        <f t="shared" si="7"/>
        <v>0</v>
      </c>
      <c r="X19" s="42">
        <f t="shared" si="7"/>
        <v>0</v>
      </c>
      <c r="Y19" s="42">
        <f t="shared" si="7"/>
        <v>0</v>
      </c>
      <c r="Z19" s="42">
        <f t="shared" si="7"/>
        <v>0</v>
      </c>
      <c r="AA19" s="42">
        <f t="shared" si="7"/>
        <v>0</v>
      </c>
      <c r="AB19" s="42">
        <f t="shared" si="7"/>
        <v>0</v>
      </c>
      <c r="AC19" s="43"/>
      <c r="AD19" s="43"/>
      <c r="AE19" s="44"/>
      <c r="AF19" s="130">
        <f>SUM(AF5:AF18)</f>
        <v>0</v>
      </c>
      <c r="AG19" s="130">
        <f>SUM(AG5:AG18)</f>
        <v>0</v>
      </c>
      <c r="AH19" s="123"/>
      <c r="AI19" s="44"/>
      <c r="AJ19" s="44"/>
      <c r="AK19" s="44"/>
      <c r="AL19" s="41"/>
      <c r="AM19" s="103"/>
      <c r="AQ19" s="2" t="s">
        <v>20</v>
      </c>
      <c r="AU19" s="2" t="str">
        <f t="shared" si="1"/>
        <v/>
      </c>
      <c r="AV19" s="2" t="str">
        <f t="shared" si="5"/>
        <v>ＪＡ</v>
      </c>
      <c r="AW19" s="102">
        <f t="shared" si="2"/>
        <v>0</v>
      </c>
    </row>
    <row r="20" spans="1:49" x14ac:dyDescent="0.15">
      <c r="A20" s="141" t="s">
        <v>52</v>
      </c>
      <c r="B20" s="111" t="str">
        <f>IF(借入金明細!B20="","",借入金明細!B20)</f>
        <v/>
      </c>
      <c r="C20" s="133" t="str">
        <f>IF(借入金明細!C20="","",借入金明細!C20)</f>
        <v/>
      </c>
      <c r="D20" s="133" t="str">
        <f>IF(借入金明細!D20="","",借入金明細!D20)</f>
        <v/>
      </c>
      <c r="E20" s="112" t="str">
        <f t="shared" ref="E20:T32" si="8">IFERROR(IF((D20-$AF20)&lt;0,"",(D20-$AF20)),"")</f>
        <v/>
      </c>
      <c r="F20" s="112" t="str">
        <f t="shared" si="8"/>
        <v/>
      </c>
      <c r="G20" s="112" t="str">
        <f t="shared" si="8"/>
        <v/>
      </c>
      <c r="H20" s="112" t="str">
        <f t="shared" si="8"/>
        <v/>
      </c>
      <c r="I20" s="112" t="str">
        <f t="shared" si="8"/>
        <v/>
      </c>
      <c r="J20" s="112" t="str">
        <f t="shared" si="8"/>
        <v/>
      </c>
      <c r="K20" s="112" t="str">
        <f t="shared" si="8"/>
        <v/>
      </c>
      <c r="L20" s="112" t="str">
        <f t="shared" si="8"/>
        <v/>
      </c>
      <c r="M20" s="112" t="str">
        <f t="shared" si="8"/>
        <v/>
      </c>
      <c r="N20" s="112" t="str">
        <f t="shared" si="8"/>
        <v/>
      </c>
      <c r="O20" s="112" t="str">
        <f t="shared" si="8"/>
        <v/>
      </c>
      <c r="P20" s="112" t="str">
        <f t="shared" si="8"/>
        <v/>
      </c>
      <c r="Q20" s="112" t="str">
        <f t="shared" si="8"/>
        <v/>
      </c>
      <c r="R20" s="112" t="str">
        <f t="shared" si="8"/>
        <v/>
      </c>
      <c r="S20" s="112" t="str">
        <f t="shared" si="8"/>
        <v/>
      </c>
      <c r="T20" s="112" t="str">
        <f t="shared" si="8"/>
        <v/>
      </c>
      <c r="U20" s="112" t="str">
        <f t="shared" ref="U20:AB25" si="9">IFERROR(IF((T20-$AF20)&lt;0,"",(T20-$AF20)),"")</f>
        <v/>
      </c>
      <c r="V20" s="112" t="str">
        <f t="shared" si="9"/>
        <v/>
      </c>
      <c r="W20" s="112" t="str">
        <f t="shared" si="9"/>
        <v/>
      </c>
      <c r="X20" s="112" t="str">
        <f t="shared" si="9"/>
        <v/>
      </c>
      <c r="Y20" s="112" t="str">
        <f t="shared" si="9"/>
        <v/>
      </c>
      <c r="Z20" s="112" t="str">
        <f t="shared" si="9"/>
        <v/>
      </c>
      <c r="AA20" s="112" t="str">
        <f t="shared" si="9"/>
        <v/>
      </c>
      <c r="AB20" s="112" t="str">
        <f t="shared" si="9"/>
        <v/>
      </c>
      <c r="AC20" s="113" t="str">
        <f>IF(借入金明細!E20="","",借入金明細!E20)</f>
        <v/>
      </c>
      <c r="AD20" s="113" t="str">
        <f>IF(借入金明細!F20="","",借入金明細!F20)</f>
        <v/>
      </c>
      <c r="AE20" s="113" t="str">
        <f>IF(借入金明細!G20="","",借入金明細!G20)</f>
        <v/>
      </c>
      <c r="AF20" s="131" t="str">
        <f>IF(借入金明細!H20="","",借入金明細!H20)</f>
        <v/>
      </c>
      <c r="AG20" s="131">
        <f>IF(借入金明細!I20="","",借入金明細!I20)</f>
        <v>0</v>
      </c>
      <c r="AH20" s="124" t="str">
        <f>IF(借入金明細!J20="","",借入金明細!J20)</f>
        <v/>
      </c>
      <c r="AI20" s="113" t="str">
        <f>IF(借入金明細!K20="","",借入金明細!K20)</f>
        <v/>
      </c>
      <c r="AJ20" s="113" t="str">
        <f>IF(借入金明細!L20="","",借入金明細!L20)</f>
        <v/>
      </c>
      <c r="AK20" s="113" t="str">
        <f>IF(借入金明細!M20="","",借入金明細!M20)</f>
        <v/>
      </c>
      <c r="AL20" s="113" t="str">
        <f>IF(借入金明細!N20="","",借入金明細!N20)</f>
        <v/>
      </c>
      <c r="AM20" s="103" t="str">
        <f t="shared" si="6"/>
        <v/>
      </c>
      <c r="AQ20" s="2" t="s">
        <v>1</v>
      </c>
      <c r="AU20" s="2" t="str">
        <f t="shared" si="1"/>
        <v/>
      </c>
      <c r="AV20" s="2" t="str">
        <f t="shared" si="5"/>
        <v>商工中金</v>
      </c>
      <c r="AW20" s="102">
        <f t="shared" si="2"/>
        <v>0</v>
      </c>
    </row>
    <row r="21" spans="1:49" x14ac:dyDescent="0.15">
      <c r="A21" s="142"/>
      <c r="B21" s="114" t="str">
        <f>IF(借入金明細!B21="","",借入金明細!B21)</f>
        <v/>
      </c>
      <c r="C21" s="134" t="str">
        <f>IF(借入金明細!C21="","",借入金明細!C21)</f>
        <v/>
      </c>
      <c r="D21" s="134" t="str">
        <f>IF(借入金明細!D21="","",借入金明細!D21)</f>
        <v/>
      </c>
      <c r="E21" s="115" t="str">
        <f t="shared" si="8"/>
        <v/>
      </c>
      <c r="F21" s="115" t="str">
        <f t="shared" si="8"/>
        <v/>
      </c>
      <c r="G21" s="115" t="str">
        <f t="shared" si="8"/>
        <v/>
      </c>
      <c r="H21" s="115" t="str">
        <f t="shared" si="8"/>
        <v/>
      </c>
      <c r="I21" s="115" t="str">
        <f t="shared" si="8"/>
        <v/>
      </c>
      <c r="J21" s="115" t="str">
        <f t="shared" si="8"/>
        <v/>
      </c>
      <c r="K21" s="115" t="str">
        <f t="shared" si="8"/>
        <v/>
      </c>
      <c r="L21" s="115" t="str">
        <f t="shared" si="8"/>
        <v/>
      </c>
      <c r="M21" s="115" t="str">
        <f t="shared" si="8"/>
        <v/>
      </c>
      <c r="N21" s="115" t="str">
        <f t="shared" si="8"/>
        <v/>
      </c>
      <c r="O21" s="115" t="str">
        <f t="shared" si="8"/>
        <v/>
      </c>
      <c r="P21" s="115" t="str">
        <f t="shared" si="8"/>
        <v/>
      </c>
      <c r="Q21" s="115" t="str">
        <f t="shared" si="8"/>
        <v/>
      </c>
      <c r="R21" s="115" t="str">
        <f t="shared" si="8"/>
        <v/>
      </c>
      <c r="S21" s="115" t="str">
        <f t="shared" si="8"/>
        <v/>
      </c>
      <c r="T21" s="115" t="str">
        <f t="shared" si="8"/>
        <v/>
      </c>
      <c r="U21" s="115" t="str">
        <f t="shared" si="9"/>
        <v/>
      </c>
      <c r="V21" s="115" t="str">
        <f t="shared" si="9"/>
        <v/>
      </c>
      <c r="W21" s="115" t="str">
        <f t="shared" si="9"/>
        <v/>
      </c>
      <c r="X21" s="115" t="str">
        <f t="shared" si="9"/>
        <v/>
      </c>
      <c r="Y21" s="115" t="str">
        <f t="shared" si="9"/>
        <v/>
      </c>
      <c r="Z21" s="115" t="str">
        <f t="shared" si="9"/>
        <v/>
      </c>
      <c r="AA21" s="115" t="str">
        <f t="shared" si="9"/>
        <v/>
      </c>
      <c r="AB21" s="115" t="str">
        <f t="shared" si="9"/>
        <v/>
      </c>
      <c r="AC21" s="116" t="str">
        <f>IF(借入金明細!E21="","",借入金明細!E21)</f>
        <v/>
      </c>
      <c r="AD21" s="116" t="str">
        <f>IF(借入金明細!F21="","",借入金明細!F21)</f>
        <v/>
      </c>
      <c r="AE21" s="116" t="str">
        <f>IF(借入金明細!G21="","",借入金明細!G21)</f>
        <v/>
      </c>
      <c r="AF21" s="128" t="str">
        <f>IF(借入金明細!H21="","",借入金明細!H21)</f>
        <v/>
      </c>
      <c r="AG21" s="128">
        <f>IF(借入金明細!I21="","",借入金明細!I21)</f>
        <v>0</v>
      </c>
      <c r="AH21" s="121" t="str">
        <f>IF(借入金明細!J21="","",借入金明細!J21)</f>
        <v/>
      </c>
      <c r="AI21" s="116" t="str">
        <f>IF(借入金明細!K21="","",借入金明細!K21)</f>
        <v/>
      </c>
      <c r="AJ21" s="116" t="str">
        <f>IF(借入金明細!L21="","",借入金明細!L21)</f>
        <v/>
      </c>
      <c r="AK21" s="116" t="str">
        <f>IF(借入金明細!M21="","",借入金明細!M21)</f>
        <v/>
      </c>
      <c r="AL21" s="116" t="str">
        <f>IF(借入金明細!N21="","",借入金明細!N21)</f>
        <v/>
      </c>
      <c r="AM21" s="103" t="str">
        <f t="shared" si="6"/>
        <v/>
      </c>
      <c r="AQ21" s="2" t="s">
        <v>21</v>
      </c>
      <c r="AU21" s="2" t="str">
        <f t="shared" si="1"/>
        <v/>
      </c>
      <c r="AV21" s="2" t="str">
        <f t="shared" si="5"/>
        <v>ＪＦしまね</v>
      </c>
      <c r="AW21" s="102">
        <f t="shared" si="2"/>
        <v>0</v>
      </c>
    </row>
    <row r="22" spans="1:49" x14ac:dyDescent="0.15">
      <c r="A22" s="142"/>
      <c r="B22" s="114" t="str">
        <f>IF(借入金明細!B22="","",借入金明細!B22)</f>
        <v/>
      </c>
      <c r="C22" s="134" t="str">
        <f>IF(借入金明細!C22="","",借入金明細!C22)</f>
        <v/>
      </c>
      <c r="D22" s="134" t="str">
        <f>IF(借入金明細!D22="","",借入金明細!D22)</f>
        <v/>
      </c>
      <c r="E22" s="115" t="str">
        <f t="shared" si="8"/>
        <v/>
      </c>
      <c r="F22" s="115" t="str">
        <f t="shared" si="8"/>
        <v/>
      </c>
      <c r="G22" s="115" t="str">
        <f t="shared" si="8"/>
        <v/>
      </c>
      <c r="H22" s="115" t="str">
        <f t="shared" si="8"/>
        <v/>
      </c>
      <c r="I22" s="115" t="str">
        <f t="shared" si="8"/>
        <v/>
      </c>
      <c r="J22" s="115" t="str">
        <f t="shared" si="8"/>
        <v/>
      </c>
      <c r="K22" s="115" t="str">
        <f t="shared" si="8"/>
        <v/>
      </c>
      <c r="L22" s="115" t="str">
        <f t="shared" si="8"/>
        <v/>
      </c>
      <c r="M22" s="115" t="str">
        <f t="shared" si="8"/>
        <v/>
      </c>
      <c r="N22" s="115" t="str">
        <f t="shared" si="8"/>
        <v/>
      </c>
      <c r="O22" s="115" t="str">
        <f t="shared" si="8"/>
        <v/>
      </c>
      <c r="P22" s="115" t="str">
        <f t="shared" si="8"/>
        <v/>
      </c>
      <c r="Q22" s="115" t="str">
        <f t="shared" si="8"/>
        <v/>
      </c>
      <c r="R22" s="115" t="str">
        <f t="shared" si="8"/>
        <v/>
      </c>
      <c r="S22" s="115" t="str">
        <f t="shared" si="8"/>
        <v/>
      </c>
      <c r="T22" s="115" t="str">
        <f t="shared" si="8"/>
        <v/>
      </c>
      <c r="U22" s="115" t="str">
        <f t="shared" si="9"/>
        <v/>
      </c>
      <c r="V22" s="115" t="str">
        <f t="shared" si="9"/>
        <v/>
      </c>
      <c r="W22" s="115" t="str">
        <f t="shared" si="9"/>
        <v/>
      </c>
      <c r="X22" s="115" t="str">
        <f t="shared" si="9"/>
        <v/>
      </c>
      <c r="Y22" s="115" t="str">
        <f t="shared" si="9"/>
        <v/>
      </c>
      <c r="Z22" s="115" t="str">
        <f t="shared" si="9"/>
        <v/>
      </c>
      <c r="AA22" s="115" t="str">
        <f t="shared" si="9"/>
        <v/>
      </c>
      <c r="AB22" s="115" t="str">
        <f t="shared" si="9"/>
        <v/>
      </c>
      <c r="AC22" s="116" t="str">
        <f>IF(借入金明細!E22="","",借入金明細!E22)</f>
        <v/>
      </c>
      <c r="AD22" s="116" t="str">
        <f>IF(借入金明細!F22="","",借入金明細!F22)</f>
        <v/>
      </c>
      <c r="AE22" s="116" t="str">
        <f>IF(借入金明細!G22="","",借入金明細!G22)</f>
        <v/>
      </c>
      <c r="AF22" s="128" t="str">
        <f>IF(借入金明細!H22="","",借入金明細!H22)</f>
        <v/>
      </c>
      <c r="AG22" s="128">
        <f>IF(借入金明細!I22="","",借入金明細!I22)</f>
        <v>0</v>
      </c>
      <c r="AH22" s="121" t="str">
        <f>IF(借入金明細!J22="","",借入金明細!J22)</f>
        <v/>
      </c>
      <c r="AI22" s="116" t="str">
        <f>IF(借入金明細!K22="","",借入金明細!K22)</f>
        <v/>
      </c>
      <c r="AJ22" s="116" t="str">
        <f>IF(借入金明細!L22="","",借入金明細!L22)</f>
        <v/>
      </c>
      <c r="AK22" s="116" t="str">
        <f>IF(借入金明細!M22="","",借入金明細!M22)</f>
        <v/>
      </c>
      <c r="AL22" s="116" t="str">
        <f>IF(借入金明細!N22="","",借入金明細!N22)</f>
        <v/>
      </c>
      <c r="AM22" s="103" t="str">
        <f t="shared" si="6"/>
        <v/>
      </c>
      <c r="AQ22" s="2" t="s">
        <v>15</v>
      </c>
      <c r="AU22" s="2" t="str">
        <f t="shared" si="1"/>
        <v/>
      </c>
      <c r="AV22" s="2" t="str">
        <f t="shared" si="5"/>
        <v>鳥取銀行</v>
      </c>
      <c r="AW22" s="102">
        <f t="shared" si="2"/>
        <v>0</v>
      </c>
    </row>
    <row r="23" spans="1:49" x14ac:dyDescent="0.15">
      <c r="A23" s="142"/>
      <c r="B23" s="114" t="str">
        <f>IF(借入金明細!B23="","",借入金明細!B23)</f>
        <v/>
      </c>
      <c r="C23" s="134" t="str">
        <f>IF(借入金明細!C23="","",借入金明細!C23)</f>
        <v/>
      </c>
      <c r="D23" s="134" t="str">
        <f>IF(借入金明細!D23="","",借入金明細!D23)</f>
        <v/>
      </c>
      <c r="E23" s="115" t="str">
        <f t="shared" si="8"/>
        <v/>
      </c>
      <c r="F23" s="115" t="str">
        <f t="shared" si="8"/>
        <v/>
      </c>
      <c r="G23" s="115" t="str">
        <f t="shared" si="8"/>
        <v/>
      </c>
      <c r="H23" s="115" t="str">
        <f t="shared" si="8"/>
        <v/>
      </c>
      <c r="I23" s="115" t="str">
        <f t="shared" si="8"/>
        <v/>
      </c>
      <c r="J23" s="115" t="str">
        <f t="shared" si="8"/>
        <v/>
      </c>
      <c r="K23" s="115" t="str">
        <f t="shared" si="8"/>
        <v/>
      </c>
      <c r="L23" s="115" t="str">
        <f t="shared" si="8"/>
        <v/>
      </c>
      <c r="M23" s="115" t="str">
        <f t="shared" si="8"/>
        <v/>
      </c>
      <c r="N23" s="115" t="str">
        <f t="shared" si="8"/>
        <v/>
      </c>
      <c r="O23" s="115" t="str">
        <f t="shared" si="8"/>
        <v/>
      </c>
      <c r="P23" s="115" t="str">
        <f t="shared" si="8"/>
        <v/>
      </c>
      <c r="Q23" s="115" t="str">
        <f t="shared" si="8"/>
        <v/>
      </c>
      <c r="R23" s="115" t="str">
        <f t="shared" si="8"/>
        <v/>
      </c>
      <c r="S23" s="115" t="str">
        <f t="shared" si="8"/>
        <v/>
      </c>
      <c r="T23" s="115" t="str">
        <f t="shared" si="8"/>
        <v/>
      </c>
      <c r="U23" s="115" t="str">
        <f t="shared" si="9"/>
        <v/>
      </c>
      <c r="V23" s="115" t="str">
        <f t="shared" si="9"/>
        <v/>
      </c>
      <c r="W23" s="115" t="str">
        <f t="shared" si="9"/>
        <v/>
      </c>
      <c r="X23" s="115" t="str">
        <f t="shared" si="9"/>
        <v/>
      </c>
      <c r="Y23" s="115" t="str">
        <f t="shared" si="9"/>
        <v/>
      </c>
      <c r="Z23" s="115" t="str">
        <f t="shared" si="9"/>
        <v/>
      </c>
      <c r="AA23" s="115" t="str">
        <f t="shared" si="9"/>
        <v/>
      </c>
      <c r="AB23" s="115" t="str">
        <f t="shared" si="9"/>
        <v/>
      </c>
      <c r="AC23" s="116" t="str">
        <f>IF(借入金明細!E23="","",借入金明細!E23)</f>
        <v/>
      </c>
      <c r="AD23" s="116" t="str">
        <f>IF(借入金明細!F23="","",借入金明細!F23)</f>
        <v/>
      </c>
      <c r="AE23" s="116" t="str">
        <f>IF(借入金明細!G23="","",借入金明細!G23)</f>
        <v/>
      </c>
      <c r="AF23" s="128" t="str">
        <f>IF(借入金明細!H23="","",借入金明細!H23)</f>
        <v/>
      </c>
      <c r="AG23" s="128">
        <f>IF(借入金明細!I23="","",借入金明細!I23)</f>
        <v>0</v>
      </c>
      <c r="AH23" s="121" t="str">
        <f>IF(借入金明細!J23="","",借入金明細!J23)</f>
        <v/>
      </c>
      <c r="AI23" s="116" t="str">
        <f>IF(借入金明細!K23="","",借入金明細!K23)</f>
        <v/>
      </c>
      <c r="AJ23" s="116" t="str">
        <f>IF(借入金明細!L23="","",借入金明細!L23)</f>
        <v/>
      </c>
      <c r="AK23" s="116" t="str">
        <f>IF(借入金明細!M23="","",借入金明細!M23)</f>
        <v/>
      </c>
      <c r="AL23" s="116" t="str">
        <f>IF(借入金明細!N23="","",借入金明細!N23)</f>
        <v/>
      </c>
      <c r="AM23" s="103" t="str">
        <f t="shared" si="6"/>
        <v/>
      </c>
      <c r="AQ23" s="2" t="s">
        <v>16</v>
      </c>
      <c r="AU23" s="2" t="str">
        <f t="shared" si="1"/>
        <v/>
      </c>
      <c r="AV23" s="2" t="str">
        <f t="shared" si="5"/>
        <v>広島信金</v>
      </c>
      <c r="AW23" s="102">
        <f t="shared" si="2"/>
        <v>0</v>
      </c>
    </row>
    <row r="24" spans="1:49" x14ac:dyDescent="0.15">
      <c r="A24" s="142"/>
      <c r="B24" s="114" t="str">
        <f>IF(借入金明細!B24="","",借入金明細!B24)</f>
        <v/>
      </c>
      <c r="C24" s="134" t="str">
        <f>IF(借入金明細!C24="","",借入金明細!C24)</f>
        <v/>
      </c>
      <c r="D24" s="134" t="str">
        <f>IF(借入金明細!D24="","",借入金明細!D24)</f>
        <v/>
      </c>
      <c r="E24" s="115" t="str">
        <f t="shared" si="8"/>
        <v/>
      </c>
      <c r="F24" s="115" t="str">
        <f t="shared" si="8"/>
        <v/>
      </c>
      <c r="G24" s="115" t="str">
        <f t="shared" si="8"/>
        <v/>
      </c>
      <c r="H24" s="115" t="str">
        <f t="shared" si="8"/>
        <v/>
      </c>
      <c r="I24" s="115" t="str">
        <f t="shared" si="8"/>
        <v/>
      </c>
      <c r="J24" s="115" t="str">
        <f t="shared" si="8"/>
        <v/>
      </c>
      <c r="K24" s="115" t="str">
        <f t="shared" si="8"/>
        <v/>
      </c>
      <c r="L24" s="115" t="str">
        <f t="shared" si="8"/>
        <v/>
      </c>
      <c r="M24" s="115" t="str">
        <f t="shared" si="8"/>
        <v/>
      </c>
      <c r="N24" s="115" t="str">
        <f t="shared" si="8"/>
        <v/>
      </c>
      <c r="O24" s="115" t="str">
        <f t="shared" si="8"/>
        <v/>
      </c>
      <c r="P24" s="115" t="str">
        <f t="shared" si="8"/>
        <v/>
      </c>
      <c r="Q24" s="115" t="str">
        <f t="shared" si="8"/>
        <v/>
      </c>
      <c r="R24" s="115" t="str">
        <f t="shared" si="8"/>
        <v/>
      </c>
      <c r="S24" s="115" t="str">
        <f t="shared" si="8"/>
        <v/>
      </c>
      <c r="T24" s="115" t="str">
        <f t="shared" si="8"/>
        <v/>
      </c>
      <c r="U24" s="115" t="str">
        <f t="shared" si="9"/>
        <v/>
      </c>
      <c r="V24" s="115" t="str">
        <f t="shared" si="9"/>
        <v/>
      </c>
      <c r="W24" s="115" t="str">
        <f t="shared" si="9"/>
        <v/>
      </c>
      <c r="X24" s="115" t="str">
        <f t="shared" si="9"/>
        <v/>
      </c>
      <c r="Y24" s="115" t="str">
        <f t="shared" si="9"/>
        <v/>
      </c>
      <c r="Z24" s="115" t="str">
        <f t="shared" si="9"/>
        <v/>
      </c>
      <c r="AA24" s="115" t="str">
        <f t="shared" si="9"/>
        <v/>
      </c>
      <c r="AB24" s="115" t="str">
        <f t="shared" si="9"/>
        <v/>
      </c>
      <c r="AC24" s="116" t="str">
        <f>IF(借入金明細!E24="","",借入金明細!E24)</f>
        <v/>
      </c>
      <c r="AD24" s="116" t="str">
        <f>IF(借入金明細!F24="","",借入金明細!F24)</f>
        <v/>
      </c>
      <c r="AE24" s="116" t="str">
        <f>IF(借入金明細!G24="","",借入金明細!G24)</f>
        <v/>
      </c>
      <c r="AF24" s="128" t="str">
        <f>IF(借入金明細!H24="","",借入金明細!H24)</f>
        <v/>
      </c>
      <c r="AG24" s="128">
        <f>IF(借入金明細!I24="","",借入金明細!I24)</f>
        <v>0</v>
      </c>
      <c r="AH24" s="121" t="str">
        <f>IF(借入金明細!J24="","",借入金明細!J24)</f>
        <v/>
      </c>
      <c r="AI24" s="116" t="str">
        <f>IF(借入金明細!K24="","",借入金明細!K24)</f>
        <v/>
      </c>
      <c r="AJ24" s="116" t="str">
        <f>IF(借入金明細!L24="","",借入金明細!L24)</f>
        <v/>
      </c>
      <c r="AK24" s="116" t="str">
        <f>IF(借入金明細!M24="","",借入金明細!M24)</f>
        <v/>
      </c>
      <c r="AL24" s="116" t="str">
        <f>IF(借入金明細!N24="","",借入金明細!N24)</f>
        <v/>
      </c>
      <c r="AM24" s="103" t="str">
        <f t="shared" si="6"/>
        <v/>
      </c>
      <c r="AQ24" s="2" t="s">
        <v>17</v>
      </c>
      <c r="AU24" s="2" t="str">
        <f t="shared" si="1"/>
        <v/>
      </c>
      <c r="AV24" s="2" t="str">
        <f t="shared" si="5"/>
        <v>三井住友銀行</v>
      </c>
      <c r="AW24" s="102">
        <f t="shared" si="2"/>
        <v>0</v>
      </c>
    </row>
    <row r="25" spans="1:49" x14ac:dyDescent="0.15">
      <c r="A25" s="153"/>
      <c r="B25" s="117" t="str">
        <f>IF(借入金明細!B25="","",借入金明細!B25)</f>
        <v/>
      </c>
      <c r="C25" s="135" t="str">
        <f>IF(借入金明細!C25="","",借入金明細!C25)</f>
        <v/>
      </c>
      <c r="D25" s="135" t="str">
        <f>IF(借入金明細!D25="","",借入金明細!D25)</f>
        <v/>
      </c>
      <c r="E25" s="118" t="str">
        <f t="shared" si="8"/>
        <v/>
      </c>
      <c r="F25" s="118" t="str">
        <f t="shared" si="8"/>
        <v/>
      </c>
      <c r="G25" s="118" t="str">
        <f t="shared" si="8"/>
        <v/>
      </c>
      <c r="H25" s="118" t="str">
        <f t="shared" si="8"/>
        <v/>
      </c>
      <c r="I25" s="118" t="str">
        <f t="shared" si="8"/>
        <v/>
      </c>
      <c r="J25" s="118" t="str">
        <f t="shared" si="8"/>
        <v/>
      </c>
      <c r="K25" s="118" t="str">
        <f t="shared" si="8"/>
        <v/>
      </c>
      <c r="L25" s="118" t="str">
        <f t="shared" si="8"/>
        <v/>
      </c>
      <c r="M25" s="118" t="str">
        <f t="shared" si="8"/>
        <v/>
      </c>
      <c r="N25" s="118" t="str">
        <f t="shared" si="8"/>
        <v/>
      </c>
      <c r="O25" s="118" t="str">
        <f t="shared" si="8"/>
        <v/>
      </c>
      <c r="P25" s="118" t="str">
        <f t="shared" si="8"/>
        <v/>
      </c>
      <c r="Q25" s="118" t="str">
        <f t="shared" si="8"/>
        <v/>
      </c>
      <c r="R25" s="118" t="str">
        <f t="shared" si="8"/>
        <v/>
      </c>
      <c r="S25" s="118" t="str">
        <f t="shared" si="8"/>
        <v/>
      </c>
      <c r="T25" s="118" t="str">
        <f t="shared" si="8"/>
        <v/>
      </c>
      <c r="U25" s="118" t="str">
        <f t="shared" si="9"/>
        <v/>
      </c>
      <c r="V25" s="118" t="str">
        <f t="shared" si="9"/>
        <v/>
      </c>
      <c r="W25" s="118" t="str">
        <f t="shared" si="9"/>
        <v/>
      </c>
      <c r="X25" s="118" t="str">
        <f t="shared" si="9"/>
        <v/>
      </c>
      <c r="Y25" s="118" t="str">
        <f t="shared" si="9"/>
        <v/>
      </c>
      <c r="Z25" s="118" t="str">
        <f t="shared" si="9"/>
        <v/>
      </c>
      <c r="AA25" s="118" t="str">
        <f t="shared" si="9"/>
        <v/>
      </c>
      <c r="AB25" s="118" t="str">
        <f t="shared" si="9"/>
        <v/>
      </c>
      <c r="AC25" s="119" t="str">
        <f>IF(借入金明細!E25="","",借入金明細!E25)</f>
        <v/>
      </c>
      <c r="AD25" s="119" t="str">
        <f>IF(借入金明細!F25="","",借入金明細!F25)</f>
        <v/>
      </c>
      <c r="AE25" s="119" t="str">
        <f>IF(借入金明細!G25="","",借入金明細!G25)</f>
        <v/>
      </c>
      <c r="AF25" s="129" t="str">
        <f>IF(借入金明細!H25="","",借入金明細!H25)</f>
        <v/>
      </c>
      <c r="AG25" s="129">
        <f>IF(借入金明細!I25="","",借入金明細!I25)</f>
        <v>0</v>
      </c>
      <c r="AH25" s="122" t="str">
        <f>IF(借入金明細!J25="","",借入金明細!J25)</f>
        <v/>
      </c>
      <c r="AI25" s="119" t="str">
        <f>IF(借入金明細!K25="","",借入金明細!K25)</f>
        <v/>
      </c>
      <c r="AJ25" s="119" t="str">
        <f>IF(借入金明細!L25="","",借入金明細!L25)</f>
        <v/>
      </c>
      <c r="AK25" s="119" t="str">
        <f>IF(借入金明細!M25="","",借入金明細!M25)</f>
        <v/>
      </c>
      <c r="AL25" s="119" t="str">
        <f>IF(借入金明細!N25="","",借入金明細!N25)</f>
        <v/>
      </c>
      <c r="AM25" s="103" t="str">
        <f t="shared" si="6"/>
        <v/>
      </c>
      <c r="AQ25" s="2" t="s">
        <v>18</v>
      </c>
      <c r="AU25" s="2" t="str">
        <f t="shared" si="1"/>
        <v/>
      </c>
      <c r="AV25" s="2" t="str">
        <f t="shared" si="5"/>
        <v>信用保証協会（代弁後）</v>
      </c>
      <c r="AW25" s="102">
        <f t="shared" si="2"/>
        <v>0</v>
      </c>
    </row>
    <row r="26" spans="1:49" x14ac:dyDescent="0.15">
      <c r="A26" s="46"/>
      <c r="B26" s="44" t="s">
        <v>51</v>
      </c>
      <c r="C26" s="126">
        <f>SUM(C20:C25)</f>
        <v>0</v>
      </c>
      <c r="D26" s="126">
        <f>SUM(D20:D25)</f>
        <v>0</v>
      </c>
      <c r="E26" s="42">
        <f t="shared" ref="E26:AB26" si="10">SUM(E20:E25)</f>
        <v>0</v>
      </c>
      <c r="F26" s="42">
        <f t="shared" si="10"/>
        <v>0</v>
      </c>
      <c r="G26" s="42">
        <f t="shared" si="10"/>
        <v>0</v>
      </c>
      <c r="H26" s="42">
        <f t="shared" si="10"/>
        <v>0</v>
      </c>
      <c r="I26" s="42">
        <f t="shared" si="10"/>
        <v>0</v>
      </c>
      <c r="J26" s="42">
        <f t="shared" si="10"/>
        <v>0</v>
      </c>
      <c r="K26" s="42">
        <f t="shared" si="10"/>
        <v>0</v>
      </c>
      <c r="L26" s="42">
        <f t="shared" si="10"/>
        <v>0</v>
      </c>
      <c r="M26" s="42">
        <f t="shared" si="10"/>
        <v>0</v>
      </c>
      <c r="N26" s="42">
        <f t="shared" si="10"/>
        <v>0</v>
      </c>
      <c r="O26" s="42">
        <f t="shared" si="10"/>
        <v>0</v>
      </c>
      <c r="P26" s="42">
        <f t="shared" si="10"/>
        <v>0</v>
      </c>
      <c r="Q26" s="42">
        <f t="shared" si="10"/>
        <v>0</v>
      </c>
      <c r="R26" s="42">
        <f t="shared" si="10"/>
        <v>0</v>
      </c>
      <c r="S26" s="42">
        <f t="shared" si="10"/>
        <v>0</v>
      </c>
      <c r="T26" s="42">
        <f t="shared" si="10"/>
        <v>0</v>
      </c>
      <c r="U26" s="42">
        <f t="shared" si="10"/>
        <v>0</v>
      </c>
      <c r="V26" s="42">
        <f t="shared" si="10"/>
        <v>0</v>
      </c>
      <c r="W26" s="42">
        <f t="shared" si="10"/>
        <v>0</v>
      </c>
      <c r="X26" s="42">
        <f t="shared" si="10"/>
        <v>0</v>
      </c>
      <c r="Y26" s="42">
        <f t="shared" si="10"/>
        <v>0</v>
      </c>
      <c r="Z26" s="42">
        <f t="shared" si="10"/>
        <v>0</v>
      </c>
      <c r="AA26" s="42">
        <f t="shared" si="10"/>
        <v>0</v>
      </c>
      <c r="AB26" s="42">
        <f t="shared" si="10"/>
        <v>0</v>
      </c>
      <c r="AC26" s="43"/>
      <c r="AD26" s="43"/>
      <c r="AE26" s="44"/>
      <c r="AF26" s="130">
        <f>SUM(AF20:AF25)</f>
        <v>0</v>
      </c>
      <c r="AG26" s="130">
        <f>SUM(AG20:AG25)</f>
        <v>0</v>
      </c>
      <c r="AH26" s="123"/>
      <c r="AI26" s="44"/>
      <c r="AJ26" s="44"/>
      <c r="AK26" s="44"/>
      <c r="AL26" s="41"/>
      <c r="AM26" s="103"/>
      <c r="AQ26" s="2" t="s">
        <v>19</v>
      </c>
      <c r="AU26" s="2" t="str">
        <f t="shared" si="1"/>
        <v/>
      </c>
      <c r="AV26" s="2" t="str">
        <f t="shared" si="5"/>
        <v>その他</v>
      </c>
      <c r="AW26" s="102">
        <f t="shared" si="2"/>
        <v>0</v>
      </c>
    </row>
    <row r="27" spans="1:49" x14ac:dyDescent="0.15">
      <c r="A27" s="143" t="s">
        <v>54</v>
      </c>
      <c r="B27" s="111" t="str">
        <f>IF(借入金明細!B27="","",借入金明細!B27)</f>
        <v/>
      </c>
      <c r="C27" s="133" t="str">
        <f>IF(借入金明細!C27="","",借入金明細!C27)</f>
        <v/>
      </c>
      <c r="D27" s="133" t="str">
        <f>IF(借入金明細!D27="","",借入金明細!D27)</f>
        <v/>
      </c>
      <c r="E27" s="112" t="str">
        <f t="shared" si="8"/>
        <v/>
      </c>
      <c r="F27" s="112" t="str">
        <f t="shared" si="8"/>
        <v/>
      </c>
      <c r="G27" s="112" t="str">
        <f t="shared" si="8"/>
        <v/>
      </c>
      <c r="H27" s="112" t="str">
        <f t="shared" si="8"/>
        <v/>
      </c>
      <c r="I27" s="112" t="str">
        <f t="shared" si="8"/>
        <v/>
      </c>
      <c r="J27" s="112" t="str">
        <f t="shared" si="8"/>
        <v/>
      </c>
      <c r="K27" s="112" t="str">
        <f t="shared" si="8"/>
        <v/>
      </c>
      <c r="L27" s="112" t="str">
        <f t="shared" si="8"/>
        <v/>
      </c>
      <c r="M27" s="112" t="str">
        <f t="shared" si="8"/>
        <v/>
      </c>
      <c r="N27" s="112" t="str">
        <f t="shared" si="8"/>
        <v/>
      </c>
      <c r="O27" s="112" t="str">
        <f t="shared" si="8"/>
        <v/>
      </c>
      <c r="P27" s="112" t="str">
        <f t="shared" si="8"/>
        <v/>
      </c>
      <c r="Q27" s="112" t="str">
        <f t="shared" si="8"/>
        <v/>
      </c>
      <c r="R27" s="112" t="str">
        <f t="shared" si="8"/>
        <v/>
      </c>
      <c r="S27" s="112" t="str">
        <f t="shared" si="8"/>
        <v/>
      </c>
      <c r="T27" s="112" t="str">
        <f t="shared" si="8"/>
        <v/>
      </c>
      <c r="U27" s="112" t="str">
        <f t="shared" ref="U27:AB32" si="11">IFERROR(IF((T27-$AF27)&lt;0,"",(T27-$AF27)),"")</f>
        <v/>
      </c>
      <c r="V27" s="112" t="str">
        <f t="shared" si="11"/>
        <v/>
      </c>
      <c r="W27" s="112" t="str">
        <f t="shared" si="11"/>
        <v/>
      </c>
      <c r="X27" s="112" t="str">
        <f t="shared" si="11"/>
        <v/>
      </c>
      <c r="Y27" s="112" t="str">
        <f t="shared" si="11"/>
        <v/>
      </c>
      <c r="Z27" s="112" t="str">
        <f t="shared" si="11"/>
        <v/>
      </c>
      <c r="AA27" s="112" t="str">
        <f t="shared" si="11"/>
        <v/>
      </c>
      <c r="AB27" s="112" t="str">
        <f t="shared" si="11"/>
        <v/>
      </c>
      <c r="AC27" s="113" t="str">
        <f>IF(借入金明細!E27="","",借入金明細!E27)</f>
        <v/>
      </c>
      <c r="AD27" s="113" t="str">
        <f>IF(借入金明細!F27="","",借入金明細!F27)</f>
        <v/>
      </c>
      <c r="AE27" s="113" t="str">
        <f>IF(借入金明細!G27="","",借入金明細!G27)</f>
        <v/>
      </c>
      <c r="AF27" s="131" t="str">
        <f>IF(借入金明細!H27="","",借入金明細!H27)</f>
        <v/>
      </c>
      <c r="AG27" s="131">
        <f>IF(借入金明細!I27="","",借入金明細!I27)</f>
        <v>0</v>
      </c>
      <c r="AH27" s="124" t="str">
        <f>IF(借入金明細!J27="","",借入金明細!J27)</f>
        <v/>
      </c>
      <c r="AI27" s="113" t="str">
        <f>IF(借入金明細!K27="","",借入金明細!K27)</f>
        <v/>
      </c>
      <c r="AJ27" s="113" t="str">
        <f>IF(借入金明細!L27="","",借入金明細!L27)</f>
        <v/>
      </c>
      <c r="AK27" s="113" t="str">
        <f>IF(借入金明細!M27="","",借入金明細!M27)</f>
        <v/>
      </c>
      <c r="AL27" s="113" t="str">
        <f>IF(借入金明細!N27="","",借入金明細!N27)</f>
        <v/>
      </c>
      <c r="AM27" s="103" t="str">
        <f t="shared" si="6"/>
        <v/>
      </c>
      <c r="AV27" s="2" t="str">
        <f t="shared" si="5"/>
        <v/>
      </c>
      <c r="AW27" s="102">
        <f t="shared" si="2"/>
        <v>0</v>
      </c>
    </row>
    <row r="28" spans="1:49" x14ac:dyDescent="0.15">
      <c r="A28" s="144"/>
      <c r="B28" s="114" t="str">
        <f>IF(借入金明細!B28="","",借入金明細!B28)</f>
        <v/>
      </c>
      <c r="C28" s="134" t="str">
        <f>IF(借入金明細!C28="","",借入金明細!C28)</f>
        <v/>
      </c>
      <c r="D28" s="134" t="str">
        <f>IF(借入金明細!D28="","",借入金明細!D28)</f>
        <v/>
      </c>
      <c r="E28" s="115" t="str">
        <f t="shared" si="8"/>
        <v/>
      </c>
      <c r="F28" s="115" t="str">
        <f t="shared" si="8"/>
        <v/>
      </c>
      <c r="G28" s="115" t="str">
        <f t="shared" si="8"/>
        <v/>
      </c>
      <c r="H28" s="115" t="str">
        <f t="shared" si="8"/>
        <v/>
      </c>
      <c r="I28" s="115" t="str">
        <f t="shared" si="8"/>
        <v/>
      </c>
      <c r="J28" s="115" t="str">
        <f t="shared" si="8"/>
        <v/>
      </c>
      <c r="K28" s="115" t="str">
        <f t="shared" si="8"/>
        <v/>
      </c>
      <c r="L28" s="115" t="str">
        <f t="shared" si="8"/>
        <v/>
      </c>
      <c r="M28" s="115" t="str">
        <f t="shared" si="8"/>
        <v/>
      </c>
      <c r="N28" s="115" t="str">
        <f t="shared" si="8"/>
        <v/>
      </c>
      <c r="O28" s="115" t="str">
        <f t="shared" si="8"/>
        <v/>
      </c>
      <c r="P28" s="115" t="str">
        <f t="shared" si="8"/>
        <v/>
      </c>
      <c r="Q28" s="115" t="str">
        <f t="shared" si="8"/>
        <v/>
      </c>
      <c r="R28" s="115" t="str">
        <f t="shared" si="8"/>
        <v/>
      </c>
      <c r="S28" s="115" t="str">
        <f t="shared" si="8"/>
        <v/>
      </c>
      <c r="T28" s="115" t="str">
        <f t="shared" si="8"/>
        <v/>
      </c>
      <c r="U28" s="115" t="str">
        <f t="shared" si="11"/>
        <v/>
      </c>
      <c r="V28" s="115" t="str">
        <f t="shared" si="11"/>
        <v/>
      </c>
      <c r="W28" s="115" t="str">
        <f t="shared" si="11"/>
        <v/>
      </c>
      <c r="X28" s="115" t="str">
        <f t="shared" si="11"/>
        <v/>
      </c>
      <c r="Y28" s="115" t="str">
        <f t="shared" si="11"/>
        <v/>
      </c>
      <c r="Z28" s="115" t="str">
        <f t="shared" si="11"/>
        <v/>
      </c>
      <c r="AA28" s="115" t="str">
        <f t="shared" si="11"/>
        <v/>
      </c>
      <c r="AB28" s="115" t="str">
        <f t="shared" si="11"/>
        <v/>
      </c>
      <c r="AC28" s="116" t="str">
        <f>IF(借入金明細!E28="","",借入金明細!E28)</f>
        <v/>
      </c>
      <c r="AD28" s="116" t="str">
        <f>IF(借入金明細!F28="","",借入金明細!F28)</f>
        <v/>
      </c>
      <c r="AE28" s="116" t="str">
        <f>IF(借入金明細!G28="","",借入金明細!G28)</f>
        <v/>
      </c>
      <c r="AF28" s="128" t="str">
        <f>IF(借入金明細!H28="","",借入金明細!H28)</f>
        <v/>
      </c>
      <c r="AG28" s="128">
        <f>IF(借入金明細!I28="","",借入金明細!I28)</f>
        <v>0</v>
      </c>
      <c r="AH28" s="121" t="str">
        <f>IF(借入金明細!J28="","",借入金明細!J28)</f>
        <v/>
      </c>
      <c r="AI28" s="116" t="str">
        <f>IF(借入金明細!K28="","",借入金明細!K28)</f>
        <v/>
      </c>
      <c r="AJ28" s="116" t="str">
        <f>IF(借入金明細!L28="","",借入金明細!L28)</f>
        <v/>
      </c>
      <c r="AK28" s="116" t="str">
        <f>IF(借入金明細!M28="","",借入金明細!M28)</f>
        <v/>
      </c>
      <c r="AL28" s="116" t="str">
        <f>IF(借入金明細!N28="","",借入金明細!N28)</f>
        <v/>
      </c>
      <c r="AM28" s="103" t="str">
        <f t="shared" si="6"/>
        <v/>
      </c>
    </row>
    <row r="29" spans="1:49" x14ac:dyDescent="0.15">
      <c r="A29" s="144"/>
      <c r="B29" s="114" t="str">
        <f>IF(借入金明細!B29="","",借入金明細!B29)</f>
        <v/>
      </c>
      <c r="C29" s="134" t="str">
        <f>IF(借入金明細!C29="","",借入金明細!C29)</f>
        <v/>
      </c>
      <c r="D29" s="134" t="str">
        <f>IF(借入金明細!D29="","",借入金明細!D29)</f>
        <v/>
      </c>
      <c r="E29" s="115" t="str">
        <f t="shared" si="8"/>
        <v/>
      </c>
      <c r="F29" s="115" t="str">
        <f t="shared" si="8"/>
        <v/>
      </c>
      <c r="G29" s="115" t="str">
        <f t="shared" si="8"/>
        <v/>
      </c>
      <c r="H29" s="115" t="str">
        <f t="shared" si="8"/>
        <v/>
      </c>
      <c r="I29" s="115" t="str">
        <f t="shared" si="8"/>
        <v/>
      </c>
      <c r="J29" s="115" t="str">
        <f t="shared" si="8"/>
        <v/>
      </c>
      <c r="K29" s="115" t="str">
        <f t="shared" si="8"/>
        <v/>
      </c>
      <c r="L29" s="115" t="str">
        <f t="shared" si="8"/>
        <v/>
      </c>
      <c r="M29" s="115" t="str">
        <f t="shared" si="8"/>
        <v/>
      </c>
      <c r="N29" s="115" t="str">
        <f t="shared" si="8"/>
        <v/>
      </c>
      <c r="O29" s="115" t="str">
        <f t="shared" si="8"/>
        <v/>
      </c>
      <c r="P29" s="115" t="str">
        <f t="shared" si="8"/>
        <v/>
      </c>
      <c r="Q29" s="115" t="str">
        <f t="shared" si="8"/>
        <v/>
      </c>
      <c r="R29" s="115" t="str">
        <f t="shared" si="8"/>
        <v/>
      </c>
      <c r="S29" s="115" t="str">
        <f t="shared" si="8"/>
        <v/>
      </c>
      <c r="T29" s="115" t="str">
        <f t="shared" si="8"/>
        <v/>
      </c>
      <c r="U29" s="115" t="str">
        <f t="shared" si="11"/>
        <v/>
      </c>
      <c r="V29" s="115" t="str">
        <f t="shared" si="11"/>
        <v/>
      </c>
      <c r="W29" s="115" t="str">
        <f t="shared" si="11"/>
        <v/>
      </c>
      <c r="X29" s="115" t="str">
        <f t="shared" si="11"/>
        <v/>
      </c>
      <c r="Y29" s="115" t="str">
        <f t="shared" si="11"/>
        <v/>
      </c>
      <c r="Z29" s="115" t="str">
        <f t="shared" si="11"/>
        <v/>
      </c>
      <c r="AA29" s="115" t="str">
        <f t="shared" si="11"/>
        <v/>
      </c>
      <c r="AB29" s="115" t="str">
        <f t="shared" si="11"/>
        <v/>
      </c>
      <c r="AC29" s="116" t="str">
        <f>IF(借入金明細!E29="","",借入金明細!E29)</f>
        <v/>
      </c>
      <c r="AD29" s="116" t="str">
        <f>IF(借入金明細!F29="","",借入金明細!F29)</f>
        <v/>
      </c>
      <c r="AE29" s="116" t="str">
        <f>IF(借入金明細!G29="","",借入金明細!G29)</f>
        <v/>
      </c>
      <c r="AF29" s="128" t="str">
        <f>IF(借入金明細!H29="","",借入金明細!H29)</f>
        <v/>
      </c>
      <c r="AG29" s="128">
        <f>IF(借入金明細!I29="","",借入金明細!I29)</f>
        <v>0</v>
      </c>
      <c r="AH29" s="121" t="str">
        <f>IF(借入金明細!J29="","",借入金明細!J29)</f>
        <v/>
      </c>
      <c r="AI29" s="116" t="str">
        <f>IF(借入金明細!K29="","",借入金明細!K29)</f>
        <v/>
      </c>
      <c r="AJ29" s="116" t="str">
        <f>IF(借入金明細!L29="","",借入金明細!L29)</f>
        <v/>
      </c>
      <c r="AK29" s="116" t="str">
        <f>IF(借入金明細!M29="","",借入金明細!M29)</f>
        <v/>
      </c>
      <c r="AL29" s="116" t="str">
        <f>IF(借入金明細!N29="","",借入金明細!N29)</f>
        <v/>
      </c>
      <c r="AM29" s="103" t="str">
        <f t="shared" si="6"/>
        <v/>
      </c>
    </row>
    <row r="30" spans="1:49" x14ac:dyDescent="0.15">
      <c r="A30" s="144"/>
      <c r="B30" s="114" t="str">
        <f>IF(借入金明細!B30="","",借入金明細!B30)</f>
        <v/>
      </c>
      <c r="C30" s="134" t="str">
        <f>IF(借入金明細!C30="","",借入金明細!C30)</f>
        <v/>
      </c>
      <c r="D30" s="134" t="str">
        <f>IF(借入金明細!D30="","",借入金明細!D30)</f>
        <v/>
      </c>
      <c r="E30" s="115" t="str">
        <f t="shared" si="8"/>
        <v/>
      </c>
      <c r="F30" s="115" t="str">
        <f t="shared" si="8"/>
        <v/>
      </c>
      <c r="G30" s="115" t="str">
        <f t="shared" si="8"/>
        <v/>
      </c>
      <c r="H30" s="115" t="str">
        <f t="shared" si="8"/>
        <v/>
      </c>
      <c r="I30" s="115" t="str">
        <f t="shared" si="8"/>
        <v/>
      </c>
      <c r="J30" s="115" t="str">
        <f t="shared" si="8"/>
        <v/>
      </c>
      <c r="K30" s="115" t="str">
        <f t="shared" si="8"/>
        <v/>
      </c>
      <c r="L30" s="115" t="str">
        <f t="shared" si="8"/>
        <v/>
      </c>
      <c r="M30" s="115" t="str">
        <f t="shared" si="8"/>
        <v/>
      </c>
      <c r="N30" s="115" t="str">
        <f t="shared" si="8"/>
        <v/>
      </c>
      <c r="O30" s="115" t="str">
        <f t="shared" si="8"/>
        <v/>
      </c>
      <c r="P30" s="115" t="str">
        <f t="shared" si="8"/>
        <v/>
      </c>
      <c r="Q30" s="115" t="str">
        <f t="shared" si="8"/>
        <v/>
      </c>
      <c r="R30" s="115" t="str">
        <f t="shared" si="8"/>
        <v/>
      </c>
      <c r="S30" s="115" t="str">
        <f t="shared" si="8"/>
        <v/>
      </c>
      <c r="T30" s="115" t="str">
        <f t="shared" si="8"/>
        <v/>
      </c>
      <c r="U30" s="115" t="str">
        <f t="shared" si="11"/>
        <v/>
      </c>
      <c r="V30" s="115" t="str">
        <f t="shared" si="11"/>
        <v/>
      </c>
      <c r="W30" s="115" t="str">
        <f t="shared" si="11"/>
        <v/>
      </c>
      <c r="X30" s="115" t="str">
        <f t="shared" si="11"/>
        <v/>
      </c>
      <c r="Y30" s="115" t="str">
        <f t="shared" si="11"/>
        <v/>
      </c>
      <c r="Z30" s="115" t="str">
        <f t="shared" si="11"/>
        <v/>
      </c>
      <c r="AA30" s="115" t="str">
        <f t="shared" si="11"/>
        <v/>
      </c>
      <c r="AB30" s="115" t="str">
        <f t="shared" si="11"/>
        <v/>
      </c>
      <c r="AC30" s="116" t="str">
        <f>IF(借入金明細!E30="","",借入金明細!E30)</f>
        <v/>
      </c>
      <c r="AD30" s="116" t="str">
        <f>IF(借入金明細!F30="","",借入金明細!F30)</f>
        <v/>
      </c>
      <c r="AE30" s="116" t="str">
        <f>IF(借入金明細!G30="","",借入金明細!G30)</f>
        <v/>
      </c>
      <c r="AF30" s="128" t="str">
        <f>IF(借入金明細!H30="","",借入金明細!H30)</f>
        <v/>
      </c>
      <c r="AG30" s="128">
        <f>IF(借入金明細!I30="","",借入金明細!I30)</f>
        <v>0</v>
      </c>
      <c r="AH30" s="121" t="str">
        <f>IF(借入金明細!J30="","",借入金明細!J30)</f>
        <v/>
      </c>
      <c r="AI30" s="116" t="str">
        <f>IF(借入金明細!K30="","",借入金明細!K30)</f>
        <v/>
      </c>
      <c r="AJ30" s="116" t="str">
        <f>IF(借入金明細!L30="","",借入金明細!L30)</f>
        <v/>
      </c>
      <c r="AK30" s="116" t="str">
        <f>IF(借入金明細!M30="","",借入金明細!M30)</f>
        <v/>
      </c>
      <c r="AL30" s="116" t="str">
        <f>IF(借入金明細!N30="","",借入金明細!N30)</f>
        <v/>
      </c>
      <c r="AM30" s="103" t="str">
        <f t="shared" si="6"/>
        <v/>
      </c>
    </row>
    <row r="31" spans="1:49" x14ac:dyDescent="0.15">
      <c r="A31" s="144"/>
      <c r="B31" s="114" t="str">
        <f>IF(借入金明細!B31="","",借入金明細!B31)</f>
        <v/>
      </c>
      <c r="C31" s="134" t="str">
        <f>IF(借入金明細!C31="","",借入金明細!C31)</f>
        <v/>
      </c>
      <c r="D31" s="134" t="str">
        <f>IF(借入金明細!D31="","",借入金明細!D31)</f>
        <v/>
      </c>
      <c r="E31" s="115" t="str">
        <f t="shared" si="8"/>
        <v/>
      </c>
      <c r="F31" s="115" t="str">
        <f t="shared" si="8"/>
        <v/>
      </c>
      <c r="G31" s="115" t="str">
        <f t="shared" si="8"/>
        <v/>
      </c>
      <c r="H31" s="115" t="str">
        <f t="shared" si="8"/>
        <v/>
      </c>
      <c r="I31" s="115" t="str">
        <f t="shared" si="8"/>
        <v/>
      </c>
      <c r="J31" s="115" t="str">
        <f t="shared" si="8"/>
        <v/>
      </c>
      <c r="K31" s="115" t="str">
        <f t="shared" si="8"/>
        <v/>
      </c>
      <c r="L31" s="115" t="str">
        <f t="shared" si="8"/>
        <v/>
      </c>
      <c r="M31" s="115" t="str">
        <f t="shared" si="8"/>
        <v/>
      </c>
      <c r="N31" s="115" t="str">
        <f t="shared" si="8"/>
        <v/>
      </c>
      <c r="O31" s="115" t="str">
        <f t="shared" si="8"/>
        <v/>
      </c>
      <c r="P31" s="115" t="str">
        <f t="shared" si="8"/>
        <v/>
      </c>
      <c r="Q31" s="115" t="str">
        <f t="shared" si="8"/>
        <v/>
      </c>
      <c r="R31" s="115" t="str">
        <f t="shared" si="8"/>
        <v/>
      </c>
      <c r="S31" s="115" t="str">
        <f t="shared" si="8"/>
        <v/>
      </c>
      <c r="T31" s="115" t="str">
        <f t="shared" si="8"/>
        <v/>
      </c>
      <c r="U31" s="115" t="str">
        <f t="shared" si="11"/>
        <v/>
      </c>
      <c r="V31" s="115" t="str">
        <f t="shared" si="11"/>
        <v/>
      </c>
      <c r="W31" s="115" t="str">
        <f t="shared" si="11"/>
        <v/>
      </c>
      <c r="X31" s="115" t="str">
        <f t="shared" si="11"/>
        <v/>
      </c>
      <c r="Y31" s="115" t="str">
        <f t="shared" si="11"/>
        <v/>
      </c>
      <c r="Z31" s="115" t="str">
        <f t="shared" si="11"/>
        <v/>
      </c>
      <c r="AA31" s="115" t="str">
        <f t="shared" si="11"/>
        <v/>
      </c>
      <c r="AB31" s="115" t="str">
        <f t="shared" si="11"/>
        <v/>
      </c>
      <c r="AC31" s="116" t="str">
        <f>IF(借入金明細!E31="","",借入金明細!E31)</f>
        <v/>
      </c>
      <c r="AD31" s="116" t="str">
        <f>IF(借入金明細!F31="","",借入金明細!F31)</f>
        <v/>
      </c>
      <c r="AE31" s="116" t="str">
        <f>IF(借入金明細!G31="","",借入金明細!G31)</f>
        <v/>
      </c>
      <c r="AF31" s="128" t="str">
        <f>IF(借入金明細!H31="","",借入金明細!H31)</f>
        <v/>
      </c>
      <c r="AG31" s="128">
        <f>IF(借入金明細!I31="","",借入金明細!I31)</f>
        <v>0</v>
      </c>
      <c r="AH31" s="121" t="str">
        <f>IF(借入金明細!J31="","",借入金明細!J31)</f>
        <v/>
      </c>
      <c r="AI31" s="116" t="str">
        <f>IF(借入金明細!K31="","",借入金明細!K31)</f>
        <v/>
      </c>
      <c r="AJ31" s="116" t="str">
        <f>IF(借入金明細!L31="","",借入金明細!L31)</f>
        <v/>
      </c>
      <c r="AK31" s="116" t="str">
        <f>IF(借入金明細!M31="","",借入金明細!M31)</f>
        <v/>
      </c>
      <c r="AL31" s="116" t="str">
        <f>IF(借入金明細!N31="","",借入金明細!N31)</f>
        <v/>
      </c>
      <c r="AM31" s="103" t="str">
        <f t="shared" si="6"/>
        <v/>
      </c>
    </row>
    <row r="32" spans="1:49" x14ac:dyDescent="0.15">
      <c r="A32" s="144"/>
      <c r="B32" s="117" t="str">
        <f>IF(借入金明細!B32="","",借入金明細!B32)</f>
        <v/>
      </c>
      <c r="C32" s="135" t="str">
        <f>IF(借入金明細!C32="","",借入金明細!C32)</f>
        <v/>
      </c>
      <c r="D32" s="135" t="str">
        <f>IF(借入金明細!D32="","",借入金明細!D32)</f>
        <v/>
      </c>
      <c r="E32" s="118" t="str">
        <f t="shared" si="8"/>
        <v/>
      </c>
      <c r="F32" s="118" t="str">
        <f t="shared" si="8"/>
        <v/>
      </c>
      <c r="G32" s="118" t="str">
        <f t="shared" si="8"/>
        <v/>
      </c>
      <c r="H32" s="118" t="str">
        <f t="shared" si="8"/>
        <v/>
      </c>
      <c r="I32" s="118" t="str">
        <f t="shared" si="8"/>
        <v/>
      </c>
      <c r="J32" s="118" t="str">
        <f t="shared" si="8"/>
        <v/>
      </c>
      <c r="K32" s="118" t="str">
        <f t="shared" si="8"/>
        <v/>
      </c>
      <c r="L32" s="118" t="str">
        <f t="shared" si="8"/>
        <v/>
      </c>
      <c r="M32" s="118" t="str">
        <f t="shared" si="8"/>
        <v/>
      </c>
      <c r="N32" s="118" t="str">
        <f t="shared" si="8"/>
        <v/>
      </c>
      <c r="O32" s="118" t="str">
        <f t="shared" si="8"/>
        <v/>
      </c>
      <c r="P32" s="118" t="str">
        <f t="shared" si="8"/>
        <v/>
      </c>
      <c r="Q32" s="118" t="str">
        <f t="shared" si="8"/>
        <v/>
      </c>
      <c r="R32" s="118" t="str">
        <f t="shared" si="8"/>
        <v/>
      </c>
      <c r="S32" s="118" t="str">
        <f t="shared" si="8"/>
        <v/>
      </c>
      <c r="T32" s="118" t="str">
        <f t="shared" si="8"/>
        <v/>
      </c>
      <c r="U32" s="118" t="str">
        <f t="shared" si="11"/>
        <v/>
      </c>
      <c r="V32" s="118" t="str">
        <f t="shared" si="11"/>
        <v/>
      </c>
      <c r="W32" s="118" t="str">
        <f t="shared" si="11"/>
        <v/>
      </c>
      <c r="X32" s="118" t="str">
        <f t="shared" si="11"/>
        <v/>
      </c>
      <c r="Y32" s="118" t="str">
        <f t="shared" si="11"/>
        <v/>
      </c>
      <c r="Z32" s="118" t="str">
        <f t="shared" si="11"/>
        <v/>
      </c>
      <c r="AA32" s="118" t="str">
        <f t="shared" si="11"/>
        <v/>
      </c>
      <c r="AB32" s="118" t="str">
        <f t="shared" si="11"/>
        <v/>
      </c>
      <c r="AC32" s="119" t="str">
        <f>IF(借入金明細!E32="","",借入金明細!E32)</f>
        <v/>
      </c>
      <c r="AD32" s="119" t="str">
        <f>IF(借入金明細!F32="","",借入金明細!F32)</f>
        <v/>
      </c>
      <c r="AE32" s="119" t="str">
        <f>IF(借入金明細!G32="","",借入金明細!G32)</f>
        <v/>
      </c>
      <c r="AF32" s="129" t="str">
        <f>IF(借入金明細!H32="","",借入金明細!H32)</f>
        <v/>
      </c>
      <c r="AG32" s="129">
        <f>IF(借入金明細!I32="","",借入金明細!I32)</f>
        <v>0</v>
      </c>
      <c r="AH32" s="122" t="str">
        <f>IF(借入金明細!J32="","",借入金明細!J32)</f>
        <v/>
      </c>
      <c r="AI32" s="119" t="str">
        <f>IF(借入金明細!K32="","",借入金明細!K32)</f>
        <v/>
      </c>
      <c r="AJ32" s="119" t="str">
        <f>IF(借入金明細!L32="","",借入金明細!L32)</f>
        <v/>
      </c>
      <c r="AK32" s="119" t="str">
        <f>IF(借入金明細!M32="","",借入金明細!M32)</f>
        <v/>
      </c>
      <c r="AL32" s="119" t="str">
        <f>IF(借入金明細!N32="","",借入金明細!N32)</f>
        <v/>
      </c>
      <c r="AM32" s="103" t="str">
        <f t="shared" si="6"/>
        <v/>
      </c>
    </row>
    <row r="33" spans="1:39" x14ac:dyDescent="0.15">
      <c r="A33" s="104"/>
      <c r="B33" s="44" t="s">
        <v>51</v>
      </c>
      <c r="C33" s="126">
        <f t="shared" ref="C33:AB33" si="12">SUM(C27:C32)</f>
        <v>0</v>
      </c>
      <c r="D33" s="126">
        <f t="shared" si="12"/>
        <v>0</v>
      </c>
      <c r="E33" s="42">
        <f t="shared" si="12"/>
        <v>0</v>
      </c>
      <c r="F33" s="42">
        <f t="shared" si="12"/>
        <v>0</v>
      </c>
      <c r="G33" s="42">
        <f t="shared" si="12"/>
        <v>0</v>
      </c>
      <c r="H33" s="42">
        <f t="shared" si="12"/>
        <v>0</v>
      </c>
      <c r="I33" s="42">
        <f t="shared" si="12"/>
        <v>0</v>
      </c>
      <c r="J33" s="42">
        <f t="shared" si="12"/>
        <v>0</v>
      </c>
      <c r="K33" s="42">
        <f t="shared" si="12"/>
        <v>0</v>
      </c>
      <c r="L33" s="42">
        <f t="shared" si="12"/>
        <v>0</v>
      </c>
      <c r="M33" s="42">
        <f t="shared" si="12"/>
        <v>0</v>
      </c>
      <c r="N33" s="42">
        <f t="shared" si="12"/>
        <v>0</v>
      </c>
      <c r="O33" s="42">
        <f t="shared" si="12"/>
        <v>0</v>
      </c>
      <c r="P33" s="42">
        <f t="shared" si="12"/>
        <v>0</v>
      </c>
      <c r="Q33" s="42">
        <f t="shared" si="12"/>
        <v>0</v>
      </c>
      <c r="R33" s="42">
        <f t="shared" si="12"/>
        <v>0</v>
      </c>
      <c r="S33" s="42">
        <f t="shared" si="12"/>
        <v>0</v>
      </c>
      <c r="T33" s="42">
        <f t="shared" si="12"/>
        <v>0</v>
      </c>
      <c r="U33" s="42">
        <f t="shared" si="12"/>
        <v>0</v>
      </c>
      <c r="V33" s="42">
        <f t="shared" si="12"/>
        <v>0</v>
      </c>
      <c r="W33" s="42">
        <f t="shared" si="12"/>
        <v>0</v>
      </c>
      <c r="X33" s="42">
        <f t="shared" si="12"/>
        <v>0</v>
      </c>
      <c r="Y33" s="42">
        <f t="shared" si="12"/>
        <v>0</v>
      </c>
      <c r="Z33" s="42">
        <f t="shared" si="12"/>
        <v>0</v>
      </c>
      <c r="AA33" s="42">
        <f t="shared" si="12"/>
        <v>0</v>
      </c>
      <c r="AB33" s="42">
        <f t="shared" si="12"/>
        <v>0</v>
      </c>
      <c r="AC33" s="43"/>
      <c r="AD33" s="43"/>
      <c r="AE33" s="44"/>
      <c r="AF33" s="130">
        <f>SUM(AF27:AF32)</f>
        <v>0</v>
      </c>
      <c r="AG33" s="130">
        <f>SUM(AG27:AG32)</f>
        <v>0</v>
      </c>
      <c r="AH33" s="123"/>
      <c r="AI33" s="44"/>
      <c r="AJ33" s="44"/>
      <c r="AK33" s="44"/>
      <c r="AL33" s="44"/>
      <c r="AM33" s="103"/>
    </row>
    <row r="34" spans="1:39" x14ac:dyDescent="0.15">
      <c r="A34" s="104"/>
      <c r="B34" s="49" t="s">
        <v>56</v>
      </c>
      <c r="C34" s="136">
        <f t="shared" ref="C34:AB34" si="13">C19+C26+C33</f>
        <v>0</v>
      </c>
      <c r="D34" s="136">
        <f t="shared" si="13"/>
        <v>0</v>
      </c>
      <c r="E34" s="50">
        <f t="shared" si="13"/>
        <v>0</v>
      </c>
      <c r="F34" s="50">
        <f t="shared" si="13"/>
        <v>0</v>
      </c>
      <c r="G34" s="50">
        <f t="shared" si="13"/>
        <v>0</v>
      </c>
      <c r="H34" s="50">
        <f t="shared" si="13"/>
        <v>0</v>
      </c>
      <c r="I34" s="50">
        <f t="shared" si="13"/>
        <v>0</v>
      </c>
      <c r="J34" s="50">
        <f t="shared" si="13"/>
        <v>0</v>
      </c>
      <c r="K34" s="50">
        <f t="shared" si="13"/>
        <v>0</v>
      </c>
      <c r="L34" s="50">
        <f t="shared" si="13"/>
        <v>0</v>
      </c>
      <c r="M34" s="50">
        <f t="shared" si="13"/>
        <v>0</v>
      </c>
      <c r="N34" s="50">
        <f t="shared" si="13"/>
        <v>0</v>
      </c>
      <c r="O34" s="50">
        <f t="shared" si="13"/>
        <v>0</v>
      </c>
      <c r="P34" s="50">
        <f t="shared" si="13"/>
        <v>0</v>
      </c>
      <c r="Q34" s="50">
        <f t="shared" si="13"/>
        <v>0</v>
      </c>
      <c r="R34" s="50">
        <f t="shared" si="13"/>
        <v>0</v>
      </c>
      <c r="S34" s="50">
        <f t="shared" si="13"/>
        <v>0</v>
      </c>
      <c r="T34" s="50">
        <f t="shared" si="13"/>
        <v>0</v>
      </c>
      <c r="U34" s="50">
        <f t="shared" si="13"/>
        <v>0</v>
      </c>
      <c r="V34" s="50">
        <f t="shared" si="13"/>
        <v>0</v>
      </c>
      <c r="W34" s="50">
        <f t="shared" si="13"/>
        <v>0</v>
      </c>
      <c r="X34" s="50">
        <f t="shared" si="13"/>
        <v>0</v>
      </c>
      <c r="Y34" s="50">
        <f t="shared" si="13"/>
        <v>0</v>
      </c>
      <c r="Z34" s="50">
        <f t="shared" si="13"/>
        <v>0</v>
      </c>
      <c r="AA34" s="50">
        <f t="shared" si="13"/>
        <v>0</v>
      </c>
      <c r="AB34" s="50">
        <f t="shared" si="13"/>
        <v>0</v>
      </c>
      <c r="AC34" s="51"/>
      <c r="AD34" s="51"/>
      <c r="AE34" s="49"/>
      <c r="AF34" s="132">
        <f>AF19+AF26+AF33</f>
        <v>0</v>
      </c>
      <c r="AG34" s="132">
        <f>AG19+AG26+AG33</f>
        <v>0</v>
      </c>
      <c r="AH34" s="125"/>
      <c r="AI34" s="49"/>
      <c r="AJ34" s="49"/>
      <c r="AK34" s="49"/>
      <c r="AL34" s="49"/>
      <c r="AM34" s="103"/>
    </row>
    <row r="35" spans="1:39" x14ac:dyDescent="0.15">
      <c r="A35" s="105"/>
      <c r="AC35" s="106"/>
      <c r="AD35" s="107"/>
      <c r="AE35" s="57"/>
      <c r="AF35" s="58"/>
      <c r="AG35" s="108"/>
      <c r="AH35" s="109"/>
      <c r="AI35" s="110"/>
      <c r="AJ35" s="110"/>
      <c r="AK35" s="110"/>
      <c r="AM35" s="103"/>
    </row>
    <row r="36" spans="1:39" x14ac:dyDescent="0.15">
      <c r="A36" s="100"/>
      <c r="AI36" s="110"/>
      <c r="AJ36" s="110"/>
      <c r="AK36" s="110"/>
      <c r="AM36" s="101"/>
    </row>
    <row r="37" spans="1:39" x14ac:dyDescent="0.15">
      <c r="A37" s="100"/>
      <c r="AI37" s="110"/>
      <c r="AJ37" s="110"/>
      <c r="AK37" s="110"/>
      <c r="AM37" s="101"/>
    </row>
    <row r="38" spans="1:39" x14ac:dyDescent="0.15">
      <c r="A38" s="100"/>
      <c r="AI38" s="110"/>
      <c r="AJ38" s="110"/>
      <c r="AK38" s="110"/>
      <c r="AM38" s="101"/>
    </row>
    <row r="39" spans="1:39" x14ac:dyDescent="0.15">
      <c r="AI39" s="110"/>
      <c r="AJ39" s="110"/>
      <c r="AK39" s="110"/>
      <c r="AM39" s="101"/>
    </row>
    <row r="40" spans="1:39" x14ac:dyDescent="0.15">
      <c r="AI40" s="110"/>
      <c r="AJ40" s="110"/>
      <c r="AK40" s="110"/>
      <c r="AM40" s="101"/>
    </row>
    <row r="41" spans="1:39" x14ac:dyDescent="0.15">
      <c r="AI41" s="110"/>
      <c r="AJ41" s="110"/>
      <c r="AK41" s="110"/>
    </row>
    <row r="42" spans="1:39" x14ac:dyDescent="0.15">
      <c r="AI42" s="110"/>
      <c r="AJ42" s="110"/>
      <c r="AK42" s="110"/>
    </row>
    <row r="43" spans="1:39" x14ac:dyDescent="0.15">
      <c r="AI43" s="110"/>
      <c r="AJ43" s="110"/>
      <c r="AK43" s="110"/>
    </row>
    <row r="44" spans="1:39" x14ac:dyDescent="0.15">
      <c r="AI44" s="110"/>
      <c r="AJ44" s="110"/>
      <c r="AK44" s="110"/>
    </row>
    <row r="45" spans="1:39" x14ac:dyDescent="0.15">
      <c r="AI45" s="110"/>
      <c r="AJ45" s="110"/>
      <c r="AK45" s="110"/>
    </row>
    <row r="46" spans="1:39" x14ac:dyDescent="0.15">
      <c r="AI46" s="110"/>
      <c r="AJ46" s="110"/>
      <c r="AK46" s="110"/>
    </row>
    <row r="47" spans="1:39" x14ac:dyDescent="0.15">
      <c r="AI47" s="110"/>
      <c r="AJ47" s="110"/>
      <c r="AK47" s="110"/>
    </row>
    <row r="48" spans="1:39" x14ac:dyDescent="0.15">
      <c r="AI48" s="110"/>
      <c r="AJ48" s="110"/>
      <c r="AK48" s="110"/>
    </row>
    <row r="49" spans="35:37" x14ac:dyDescent="0.15">
      <c r="AI49" s="110"/>
      <c r="AJ49" s="110"/>
      <c r="AK49" s="110"/>
    </row>
    <row r="50" spans="35:37" x14ac:dyDescent="0.15">
      <c r="AI50" s="110"/>
      <c r="AJ50" s="110"/>
      <c r="AK50" s="110"/>
    </row>
    <row r="51" spans="35:37" x14ac:dyDescent="0.15">
      <c r="AI51" s="110"/>
      <c r="AJ51" s="110"/>
      <c r="AK51" s="110"/>
    </row>
    <row r="52" spans="35:37" x14ac:dyDescent="0.15">
      <c r="AI52" s="110"/>
      <c r="AJ52" s="110"/>
      <c r="AK52" s="110"/>
    </row>
    <row r="53" spans="35:37" x14ac:dyDescent="0.15">
      <c r="AI53" s="110"/>
      <c r="AJ53" s="110"/>
      <c r="AK53" s="110"/>
    </row>
    <row r="54" spans="35:37" x14ac:dyDescent="0.15">
      <c r="AI54" s="110"/>
      <c r="AJ54" s="110"/>
      <c r="AK54" s="110"/>
    </row>
    <row r="55" spans="35:37" x14ac:dyDescent="0.15">
      <c r="AI55" s="110"/>
      <c r="AJ55" s="110"/>
      <c r="AK55" s="110"/>
    </row>
    <row r="56" spans="35:37" x14ac:dyDescent="0.15">
      <c r="AI56" s="110"/>
      <c r="AJ56" s="110"/>
      <c r="AK56" s="110"/>
    </row>
    <row r="57" spans="35:37" x14ac:dyDescent="0.15">
      <c r="AI57" s="110"/>
      <c r="AJ57" s="110"/>
      <c r="AK57" s="110"/>
    </row>
    <row r="58" spans="35:37" x14ac:dyDescent="0.15">
      <c r="AI58" s="110"/>
      <c r="AJ58" s="110"/>
      <c r="AK58" s="110"/>
    </row>
    <row r="59" spans="35:37" x14ac:dyDescent="0.15">
      <c r="AI59" s="110"/>
      <c r="AJ59" s="110"/>
      <c r="AK59" s="110"/>
    </row>
    <row r="60" spans="35:37" x14ac:dyDescent="0.15">
      <c r="AI60" s="110"/>
      <c r="AJ60" s="110"/>
      <c r="AK60" s="110"/>
    </row>
    <row r="61" spans="35:37" x14ac:dyDescent="0.15">
      <c r="AI61" s="110"/>
      <c r="AJ61" s="110"/>
      <c r="AK61" s="110"/>
    </row>
    <row r="62" spans="35:37" x14ac:dyDescent="0.15">
      <c r="AI62" s="110"/>
      <c r="AJ62" s="110"/>
      <c r="AK62" s="110"/>
    </row>
    <row r="63" spans="35:37" x14ac:dyDescent="0.15">
      <c r="AI63" s="110"/>
      <c r="AJ63" s="110"/>
      <c r="AK63" s="110"/>
    </row>
    <row r="64" spans="35:37" x14ac:dyDescent="0.15">
      <c r="AI64" s="110"/>
      <c r="AJ64" s="110"/>
      <c r="AK64" s="110"/>
    </row>
    <row r="65" spans="35:37" x14ac:dyDescent="0.15">
      <c r="AI65" s="110"/>
      <c r="AJ65" s="110"/>
      <c r="AK65" s="110"/>
    </row>
    <row r="66" spans="35:37" x14ac:dyDescent="0.15">
      <c r="AI66" s="110"/>
      <c r="AJ66" s="110"/>
      <c r="AK66" s="110"/>
    </row>
    <row r="67" spans="35:37" x14ac:dyDescent="0.15">
      <c r="AI67" s="110"/>
      <c r="AJ67" s="110"/>
      <c r="AK67" s="110"/>
    </row>
    <row r="68" spans="35:37" x14ac:dyDescent="0.15">
      <c r="AI68" s="110"/>
      <c r="AJ68" s="110"/>
      <c r="AK68" s="110"/>
    </row>
    <row r="69" spans="35:37" x14ac:dyDescent="0.15">
      <c r="AI69" s="110"/>
      <c r="AJ69" s="110"/>
      <c r="AK69" s="110"/>
    </row>
    <row r="70" spans="35:37" x14ac:dyDescent="0.15">
      <c r="AI70" s="110"/>
      <c r="AJ70" s="110"/>
      <c r="AK70" s="110"/>
    </row>
    <row r="71" spans="35:37" x14ac:dyDescent="0.15">
      <c r="AI71" s="110"/>
      <c r="AJ71" s="110"/>
      <c r="AK71" s="110"/>
    </row>
    <row r="72" spans="35:37" x14ac:dyDescent="0.15">
      <c r="AI72" s="110"/>
      <c r="AJ72" s="110"/>
      <c r="AK72" s="110"/>
    </row>
    <row r="73" spans="35:37" x14ac:dyDescent="0.15">
      <c r="AI73" s="110"/>
      <c r="AJ73" s="110"/>
      <c r="AK73" s="110"/>
    </row>
    <row r="74" spans="35:37" x14ac:dyDescent="0.15">
      <c r="AI74" s="110"/>
      <c r="AJ74" s="110"/>
      <c r="AK74" s="110"/>
    </row>
    <row r="75" spans="35:37" x14ac:dyDescent="0.15">
      <c r="AI75" s="110"/>
      <c r="AJ75" s="110"/>
      <c r="AK75" s="110"/>
    </row>
    <row r="76" spans="35:37" x14ac:dyDescent="0.15">
      <c r="AI76" s="110"/>
      <c r="AJ76" s="110"/>
      <c r="AK76" s="110"/>
    </row>
    <row r="77" spans="35:37" x14ac:dyDescent="0.15">
      <c r="AI77" s="110"/>
      <c r="AJ77" s="110"/>
      <c r="AK77" s="110"/>
    </row>
    <row r="78" spans="35:37" x14ac:dyDescent="0.15">
      <c r="AI78" s="110"/>
      <c r="AJ78" s="110"/>
      <c r="AK78" s="110"/>
    </row>
    <row r="79" spans="35:37" x14ac:dyDescent="0.15">
      <c r="AI79" s="110"/>
      <c r="AJ79" s="110"/>
      <c r="AK79" s="110"/>
    </row>
    <row r="80" spans="35:37" x14ac:dyDescent="0.15">
      <c r="AI80" s="110"/>
      <c r="AJ80" s="110"/>
      <c r="AK80" s="110"/>
    </row>
    <row r="81" spans="35:37" x14ac:dyDescent="0.15">
      <c r="AI81" s="110"/>
      <c r="AJ81" s="110"/>
      <c r="AK81" s="110"/>
    </row>
    <row r="82" spans="35:37" x14ac:dyDescent="0.15">
      <c r="AI82" s="110"/>
      <c r="AJ82" s="110"/>
      <c r="AK82" s="110"/>
    </row>
    <row r="83" spans="35:37" x14ac:dyDescent="0.15">
      <c r="AI83" s="110"/>
      <c r="AJ83" s="110"/>
      <c r="AK83" s="110"/>
    </row>
    <row r="84" spans="35:37" x14ac:dyDescent="0.15">
      <c r="AI84" s="110"/>
      <c r="AJ84" s="110"/>
      <c r="AK84" s="110"/>
    </row>
    <row r="85" spans="35:37" x14ac:dyDescent="0.15">
      <c r="AI85" s="110"/>
      <c r="AJ85" s="110"/>
      <c r="AK85" s="110"/>
    </row>
    <row r="86" spans="35:37" x14ac:dyDescent="0.15">
      <c r="AI86" s="110"/>
      <c r="AJ86" s="110"/>
      <c r="AK86" s="110"/>
    </row>
    <row r="87" spans="35:37" x14ac:dyDescent="0.15">
      <c r="AI87" s="110"/>
      <c r="AJ87" s="110"/>
      <c r="AK87" s="110"/>
    </row>
    <row r="88" spans="35:37" x14ac:dyDescent="0.15">
      <c r="AI88" s="110"/>
      <c r="AJ88" s="110"/>
      <c r="AK88" s="110"/>
    </row>
    <row r="89" spans="35:37" x14ac:dyDescent="0.15">
      <c r="AI89" s="110"/>
      <c r="AJ89" s="110"/>
      <c r="AK89" s="110"/>
    </row>
    <row r="90" spans="35:37" x14ac:dyDescent="0.15">
      <c r="AI90" s="110"/>
      <c r="AJ90" s="110"/>
      <c r="AK90" s="110"/>
    </row>
    <row r="91" spans="35:37" x14ac:dyDescent="0.15">
      <c r="AI91" s="110"/>
      <c r="AJ91" s="110"/>
      <c r="AK91" s="110"/>
    </row>
  </sheetData>
  <sheetCalcPr fullCalcOnLoad="1"/>
  <mergeCells count="5">
    <mergeCell ref="AH1:AK2"/>
    <mergeCell ref="A3:C3"/>
    <mergeCell ref="A5:A18"/>
    <mergeCell ref="A20:A25"/>
    <mergeCell ref="A27:A3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借入金明細</vt:lpstr>
      <vt:lpstr>返済見込み表</vt:lpstr>
      <vt:lpstr>借入金明細!Print_Area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融資部1</cp:lastModifiedBy>
  <cp:lastPrinted>2017-10-04T02:05:06Z</cp:lastPrinted>
  <dcterms:created xsi:type="dcterms:W3CDTF">2017-06-20T06:35:25Z</dcterms:created>
  <dcterms:modified xsi:type="dcterms:W3CDTF">2025-10-08T02:29:58Z</dcterms:modified>
</cp:coreProperties>
</file>